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0" yWindow="680" windowWidth="32760" windowHeight="1842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Requests'!$C$2:$S$32</definedName>
  </definedNames>
  <calcPr fullCalcOnLoad="1"/>
</workbook>
</file>

<file path=xl/sharedStrings.xml><?xml version="1.0" encoding="utf-8"?>
<sst xmlns="http://schemas.openxmlformats.org/spreadsheetml/2006/main" count="2765" uniqueCount="494">
  <si>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</si>
  <si>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</si>
  <si>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</si>
  <si>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</si>
  <si>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</si>
  <si>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</si>
  <si>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</si>
  <si>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</si>
  <si>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</si>
  <si>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</si>
  <si>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</si>
  <si>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</si>
  <si>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</si>
  <si>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</si>
  <si>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</si>
  <si>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</si>
  <si>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</si>
  <si>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</si>
  <si>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</si>
  <si>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</si>
  <si>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</si>
  <si>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</si>
  <si>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</si>
  <si>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</si>
  <si>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</si>
  <si>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t xml:space="preserve">INSTRUCTIONAL EQUIPMENT LIST Spring '19  </t>
  </si>
  <si>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</si>
  <si>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</si>
  <si>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</si>
  <si>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</si>
  <si>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</si>
  <si>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</si>
  <si>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</si>
  <si>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</si>
  <si>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</si>
  <si>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</si>
  <si>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</si>
  <si>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</si>
  <si>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</si>
  <si>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</si>
  <si>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</si>
  <si>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</si>
  <si>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</si>
  <si>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</si>
  <si>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</si>
  <si>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</si>
  <si>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</si>
  <si>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</si>
  <si>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</si>
  <si>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</si>
  <si>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</si>
  <si>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</si>
  <si>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</si>
  <si>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</si>
  <si>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</si>
  <si>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</si>
  <si>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</si>
  <si>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</si>
  <si>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</si>
  <si>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</si>
  <si>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</si>
  <si>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</si>
  <si>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</si>
  <si>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</si>
  <si>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</si>
  <si>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</si>
  <si>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</si>
  <si>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</si>
  <si>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</si>
  <si>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</si>
  <si>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</si>
  <si>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</si>
  <si>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</si>
  <si>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</si>
  <si>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</si>
  <si>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</si>
  <si>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</si>
  <si>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</si>
  <si>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</si>
  <si>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</si>
  <si>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</si>
  <si>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</si>
  <si>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</si>
  <si>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</si>
  <si>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</si>
  <si>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</si>
  <si>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</si>
  <si>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</si>
  <si>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</si>
  <si>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</si>
  <si>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</si>
  <si>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</si>
  <si>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</si>
  <si>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</si>
  <si>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</si>
  <si>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</si>
  <si>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</si>
  <si>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</si>
  <si>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</si>
  <si>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</si>
  <si>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</si>
  <si>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</si>
  <si>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</si>
  <si>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</si>
  <si>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</si>
  <si>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</si>
  <si>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</si>
  <si>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</si>
  <si>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</si>
  <si>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</si>
  <si>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</si>
  <si>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</si>
  <si>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</si>
  <si>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</si>
  <si>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</si>
  <si>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</si>
  <si>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</si>
  <si>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</si>
  <si>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</si>
  <si>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</si>
  <si>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</si>
  <si>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</si>
  <si>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</si>
  <si>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</si>
  <si>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</si>
  <si>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</si>
  <si>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</si>
  <si>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</si>
  <si>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</si>
  <si>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</si>
  <si>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</si>
  <si>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</si>
  <si>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</si>
  <si>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</si>
  <si>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</si>
  <si>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</si>
  <si>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</si>
  <si>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</si>
  <si>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</si>
  <si>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</si>
  <si>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</si>
  <si>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</si>
  <si>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</si>
  <si>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</si>
  <si>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</si>
  <si>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</si>
  <si>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</si>
  <si>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</si>
  <si>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</si>
  <si>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</si>
  <si>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</si>
  <si>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</si>
  <si>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</si>
  <si>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</si>
  <si>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</si>
  <si>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</si>
  <si>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</si>
  <si>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</si>
  <si>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</si>
  <si>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</si>
  <si>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</si>
  <si>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</si>
  <si>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</si>
  <si>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</si>
  <si>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</si>
  <si>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</si>
  <si>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</si>
  <si>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</si>
  <si>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</si>
  <si>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</si>
  <si>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</si>
  <si>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</si>
  <si>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</si>
  <si>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</si>
  <si>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</si>
  <si>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</si>
  <si>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</si>
  <si>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</si>
  <si>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</si>
  <si>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</si>
  <si>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</si>
  <si>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</si>
  <si>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</si>
  <si>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</si>
  <si>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</si>
  <si>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</si>
  <si>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</si>
  <si>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</si>
  <si>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</si>
  <si>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</si>
  <si>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</si>
  <si>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t>Enter Justification</t>
  </si>
  <si>
    <t>Priority: Critical, Needed, Desirable</t>
  </si>
  <si>
    <r>
      <t xml:space="preserve">Category:
</t>
    </r>
    <r>
      <rPr>
        <sz val="9"/>
        <rFont val="Times New Roman"/>
        <family val="1"/>
      </rPr>
      <t>Equipment,
Facility, or
Other</t>
    </r>
  </si>
  <si>
    <t>Tax
9.00%</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</si>
  <si>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</si>
  <si>
    <t xml:space="preserve">Other </t>
  </si>
  <si>
    <t>ImPACT Test Package</t>
  </si>
  <si>
    <t>Software</t>
  </si>
  <si>
    <t>Equipment</t>
  </si>
  <si>
    <t>Emergency Medical Supplies (splints, slings, save-a-tooth, urinalysis</t>
  </si>
  <si>
    <t>Emergency Medical Supplies- Life saving (AED, microshield, fm xtractor)</t>
  </si>
  <si>
    <t xml:space="preserve">Foam/Padding (various foam/felt shapes &amp; sizes, moleskin roll, orthogel padding) </t>
  </si>
  <si>
    <t>Hydration (cups, electrolyte powder, water coolers)</t>
  </si>
  <si>
    <t>Hydration system-water pumps</t>
  </si>
  <si>
    <t xml:space="preserve">OTC Medication (ibuprofen, tylenol, antifungal cream, cough drops, benedryl, claritin, tums, electrolytes) </t>
  </si>
  <si>
    <t>Durable Medical Equimpent (crutches, walking boots, heel cups)</t>
  </si>
  <si>
    <t>Sharps (scissors, scalpels, nail clippers)</t>
  </si>
  <si>
    <t>Topicals (rubbing alcohol, anti-itch cream, lotion, cold rub, hot rub, massage cream)</t>
  </si>
  <si>
    <t xml:space="preserve">Wraps (elastic bandages, compression wraps, tubular compression bandages) </t>
  </si>
  <si>
    <t>Tape supplies (taping adhesive, tape remover, heel and lace pads, pre-wrap)</t>
  </si>
  <si>
    <t>Tape (leukotape, taping adhesive, tape remover, elastic tape, porous tape, athletic tape, adhesive tape, cohesive tape, kinesiology tape)</t>
  </si>
  <si>
    <t>Wound Care (Hydrogen peroxide, antiobiotic ointment, wound wash, gloves, bandaids, blister pads, film dressing, gauze sponges)</t>
  </si>
  <si>
    <t>Facility</t>
  </si>
  <si>
    <t>Tables (taping tables, treatment tables)</t>
  </si>
  <si>
    <t>Infection Control (medical facility grade cleaning supplies, hand sanitizer, equipment sanitizing agent, face tissues)</t>
  </si>
  <si>
    <t>Modality Supplies-electrodes, ice cups, ultrasound gel, flexi-wrap, ice bags, re-usable towels)</t>
  </si>
  <si>
    <t>Modality unit-ice bath/whirlpool</t>
  </si>
  <si>
    <t xml:space="preserve">Rehab supplies (physio balls, medicine balls, foam rollers, balance pads, resistance bands, myofascial release tools, training ropes) </t>
  </si>
  <si>
    <t>Healthy Roster LLC Software</t>
  </si>
  <si>
    <t>Need for concussion management plan</t>
  </si>
  <si>
    <t>Need for medical record retainment</t>
  </si>
  <si>
    <t>Need for medical emergency management</t>
  </si>
  <si>
    <t>Need for injury management</t>
  </si>
  <si>
    <t>Need for OSHA guidelines</t>
  </si>
  <si>
    <t>Need for illness management</t>
  </si>
  <si>
    <t>Need for scissors emergency management</t>
  </si>
  <si>
    <t>Need for heat illness prevention</t>
  </si>
  <si>
    <t>Need for injury prevention/management</t>
  </si>
  <si>
    <t>Ath Train</t>
  </si>
  <si>
    <t>John Deere Gator</t>
  </si>
  <si>
    <t>Need to transport supplies &amp; students when needed</t>
  </si>
  <si>
    <t>no</t>
  </si>
  <si>
    <t>rp</t>
  </si>
  <si>
    <t>Need modern/updated athletic training facility</t>
  </si>
  <si>
    <t>yes</t>
  </si>
  <si>
    <t>Satelite Facility for quicker access &amp; easier accesibility</t>
  </si>
  <si>
    <t>new</t>
  </si>
  <si>
    <t>Renovated Athletic Training Facility</t>
  </si>
  <si>
    <t>Satelite Athletic Training Facility at Fields</t>
  </si>
  <si>
    <t>Athletics</t>
  </si>
  <si>
    <t>Needed</t>
  </si>
  <si>
    <t>Play Off Sports Detergent 15 gallon</t>
  </si>
  <si>
    <t>ISS Booster (liquid caustic) 15 gallon</t>
  </si>
  <si>
    <t>Pro Brite Scented 15 gallon</t>
  </si>
  <si>
    <t>ISS Color Safe Bleach 15 gallon</t>
  </si>
  <si>
    <t>EZ GO Plus 15 gallon</t>
  </si>
  <si>
    <t>Klayco 6 quart case</t>
  </si>
  <si>
    <t>GSR Powdered #50</t>
  </si>
  <si>
    <t>PS Blout 6 quart case</t>
  </si>
  <si>
    <t>Oxyclean stain remover 30 lb. box</t>
  </si>
  <si>
    <t>Poly Laundry Truck, 12 bushel, black</t>
  </si>
  <si>
    <t>Rolling DeWalt tool case</t>
  </si>
  <si>
    <t>Master 1525V62  combination locks</t>
  </si>
  <si>
    <t>Laundry Loops</t>
  </si>
  <si>
    <t>Schutt Inter-Link Jaw Pads</t>
  </si>
  <si>
    <t>Electric Ball Pump</t>
  </si>
  <si>
    <t>Bath towels</t>
  </si>
  <si>
    <t>Sterilite 18 gal. storage boxes</t>
  </si>
  <si>
    <t>Mini soap bar 0.85 oz. Box of 100</t>
  </si>
  <si>
    <t>Sunset Tubular Hangers Case of 72</t>
  </si>
  <si>
    <t>Inventory Software</t>
  </si>
  <si>
    <t>Shop Vac</t>
  </si>
  <si>
    <t>Needed for classes/teams</t>
  </si>
  <si>
    <t>Equip</t>
  </si>
  <si>
    <t>Computer for Scoreboard</t>
  </si>
  <si>
    <t>Team Benches</t>
  </si>
  <si>
    <t>Diving boards (platform only)</t>
  </si>
  <si>
    <t>Sound System for pool area</t>
  </si>
  <si>
    <t>All Sport 5000</t>
  </si>
  <si>
    <t>Portable Shot Clocks</t>
  </si>
  <si>
    <t>Water Polo Caps</t>
  </si>
  <si>
    <t>Water Polo Goals</t>
  </si>
  <si>
    <t>Desireable</t>
  </si>
  <si>
    <t>starting blocks</t>
  </si>
  <si>
    <t>Warm ups</t>
  </si>
  <si>
    <t>EZ Ups</t>
  </si>
  <si>
    <t>Repl</t>
  </si>
  <si>
    <t>Under Armour Armourfuse Custom Digital Jersey -- (Home &amp; Away  Jersey)</t>
  </si>
  <si>
    <t>Under Armour Armourfuse Custom Digital Short (Home &amp; Away ses)</t>
  </si>
  <si>
    <t>ION Audio Block Rocker Plus | 100W Portable Battery Powered Speaker</t>
  </si>
  <si>
    <t>Provides safety and efficiency for announcements.  Improves environment of competition and training.</t>
  </si>
  <si>
    <t>Area</t>
  </si>
  <si>
    <t>Equip Rm</t>
  </si>
  <si>
    <t>Aquatics</t>
  </si>
  <si>
    <t>Badmin</t>
  </si>
  <si>
    <t>RP</t>
  </si>
  <si>
    <t>Safety</t>
  </si>
  <si>
    <t>Team Jacket Replacements</t>
  </si>
  <si>
    <t>New Uniforms or BP Tops</t>
  </si>
  <si>
    <t>Caps</t>
  </si>
  <si>
    <t>Uniform Requirement</t>
  </si>
  <si>
    <t>Turf On Deck Circles</t>
  </si>
  <si>
    <t>VF1</t>
  </si>
  <si>
    <t>Required for Sport</t>
  </si>
  <si>
    <t>UNIFORMS (HOME)</t>
  </si>
  <si>
    <t>Required for Games</t>
  </si>
  <si>
    <t>NO</t>
  </si>
  <si>
    <t>UNIFORMS (AWAY)</t>
  </si>
  <si>
    <t>REVERSABLE PRACTICE UNIFORMS</t>
  </si>
  <si>
    <t>LONG SLEEVE SHOOTING SHIRTS</t>
  </si>
  <si>
    <t>Bask M</t>
  </si>
  <si>
    <t>Uniforms</t>
  </si>
  <si>
    <t>Bask W</t>
  </si>
  <si>
    <t>Football uniforms</t>
  </si>
  <si>
    <t>Football Fill-Ins uniforms</t>
  </si>
  <si>
    <t>Head Set</t>
  </si>
  <si>
    <t>Revo speed flex helmets</t>
  </si>
  <si>
    <t>shoulder pads</t>
  </si>
  <si>
    <t>goal post covers</t>
  </si>
  <si>
    <t>yard marker set</t>
  </si>
  <si>
    <t>Football</t>
  </si>
  <si>
    <t>Nike Academy19 Track Jacket (Match)</t>
  </si>
  <si>
    <t>Nike Academy19 Pant (Match)</t>
  </si>
  <si>
    <t>Nike US SS Digital18 Jersey (Match)</t>
  </si>
  <si>
    <t>Nike US SS Tiempo Jersey (Pre-Match)</t>
  </si>
  <si>
    <t>Nike Gardien II GK Jersey (Match)</t>
  </si>
  <si>
    <t>Nike League Knit Short (GK Match Short)</t>
  </si>
  <si>
    <t>Nike Classic II Sock (Unisex)</t>
  </si>
  <si>
    <t>Cross/Track</t>
  </si>
  <si>
    <t>Soccer M</t>
  </si>
  <si>
    <t>20+ years</t>
  </si>
  <si>
    <t>New Scoreboard</t>
  </si>
  <si>
    <t>equipment</t>
  </si>
  <si>
    <t>Safety netting between soccer, baseball  that stretches the distance of the third base line that is not protected currently</t>
  </si>
  <si>
    <t xml:space="preserve">Players, spectators are walking behind the goal during games and practice.  For there safety and keeping the balls closer this wold be an added bonus. </t>
  </si>
  <si>
    <t>5-7 years</t>
  </si>
  <si>
    <t>drinking fountain and water bottle filler on soccer field</t>
  </si>
  <si>
    <t xml:space="preserve">When the soccer field was rennovated 15+ years ago the water fountain that was less than adequate was removed.  The closest water fountains are in the stadium.  At times the stadium is lock with no access to these water fountains. </t>
  </si>
  <si>
    <t>20 years</t>
  </si>
  <si>
    <t>Bleachers-permanent Current old</t>
  </si>
  <si>
    <t>The bleachers are hand me downs from prior to the rennovation of the soccer field. They are wobbly and aethetically unappealing.</t>
  </si>
  <si>
    <t>15+ years</t>
  </si>
  <si>
    <t>RFID player tracking system</t>
  </si>
  <si>
    <t>Soccer backstop system or similar for stadium field behind both goals semi permanent</t>
  </si>
  <si>
    <t xml:space="preserve">The backstop/netting system would keep our balls from getting lost, rolling across lanes of the track.  For games it would not wast so much time having to chase after the balls if there was a net to stop them. </t>
  </si>
  <si>
    <t>WiFi with better coverage on soccer field than there is now</t>
  </si>
  <si>
    <t xml:space="preserve">Technology is expanding and we have hosted 2 Ca Comm collegestate championships in thepast four years.  All games are live streamed, RFID trackers may need this as well as our own recording of our games. </t>
  </si>
  <si>
    <t>5years</t>
  </si>
  <si>
    <t>Electrical outlet by player benches and opposite side of field spectator side at midline</t>
  </si>
  <si>
    <t>Scoreboard Panel needs electrical outlet</t>
  </si>
  <si>
    <t>New Modern Locker Rooms</t>
  </si>
  <si>
    <t>Locker rooms designed with the ability to have a functioning meeting space, AV ability to do film review.  A Smart classroom environment</t>
  </si>
  <si>
    <t>water bottle fill station in stadium 2 total (one by entrance and 1 at bathroom water fountains)</t>
  </si>
  <si>
    <t>Hydration and secure clean access to water is necessary in a public athletic facility</t>
  </si>
  <si>
    <t>maybe</t>
  </si>
  <si>
    <t>Soccer W</t>
  </si>
  <si>
    <t>Mizuno Core Attack Tee</t>
  </si>
  <si>
    <t>Asics Volley Short</t>
  </si>
  <si>
    <t>Volleyball</t>
  </si>
  <si>
    <t>Eq Room</t>
  </si>
  <si>
    <t>Unimac Stack 45lb. Dryer</t>
  </si>
  <si>
    <t xml:space="preserve">Cannot wash uniforms withot this equipment </t>
  </si>
  <si>
    <t>Samsung WF50K7500AW Washer</t>
  </si>
  <si>
    <t>Samsung pedestal WE357AOW</t>
  </si>
  <si>
    <t>Area  Program</t>
  </si>
  <si>
    <t xml:space="preserve">Requirement for the aquatics programs. </t>
  </si>
  <si>
    <t>Infield Dirt Metal Drag</t>
  </si>
  <si>
    <t>Infield Spike</t>
  </si>
  <si>
    <t>Rakes</t>
  </si>
  <si>
    <t>ATHLETICS</t>
  </si>
  <si>
    <t>Motorized Basketball Backboard</t>
  </si>
  <si>
    <t>Required to Play for Basketball Classes</t>
  </si>
  <si>
    <t>10yrs</t>
  </si>
  <si>
    <t>Basketball</t>
  </si>
  <si>
    <t>Broke Since Last Program Review</t>
  </si>
  <si>
    <t>5yrs</t>
  </si>
  <si>
    <t>For Use during Competitons</t>
  </si>
  <si>
    <t>Cross      Track</t>
  </si>
  <si>
    <t>Headsets</t>
  </si>
  <si>
    <t>Athl</t>
  </si>
  <si>
    <t>Remodel/Relocate Team Room</t>
  </si>
  <si>
    <t>V.F. 1</t>
  </si>
  <si>
    <t>20+</t>
  </si>
  <si>
    <t>Windscreening around field</t>
  </si>
  <si>
    <t>Autonomous Camera</t>
  </si>
  <si>
    <t>V.E. 1</t>
  </si>
  <si>
    <t>Shade Structures for Teams</t>
  </si>
  <si>
    <t>10+</t>
  </si>
  <si>
    <t>Polar Heart Rate Monitor</t>
  </si>
  <si>
    <t>Hardscape for Storing Goals Off Field</t>
  </si>
  <si>
    <t>Permanent Spectator Bleachers</t>
  </si>
  <si>
    <t>Shed</t>
  </si>
  <si>
    <t>Storage needed instead of dirt</t>
  </si>
  <si>
    <t xml:space="preserve">Shed </t>
  </si>
  <si>
    <t>Shed was destroyed when Soccer Field became a parking lot. College has promised to replace but has not done so.</t>
  </si>
  <si>
    <t xml:space="preserve">SHED for soccer equipment.  This was supposed to have been replaced when the field was replaced.  </t>
  </si>
  <si>
    <t xml:space="preserve">Prior to the filed being replaced in 2018 the soccer programs had a soccer equipment shed inside the soccer field.  This shed stores all sorts of necessary equipment (soccer balls, exercise equipment, cones, other soccer gear).  When the shed was moved off the soccer field is was damaged and cannot be moved again.  It now sits in the parking lot. </t>
  </si>
  <si>
    <t>Landscaping and rehabilitation of the area between soccer, softball and baseball fields.  Trees and some sort of ground cover that does not track onto soccer field.</t>
  </si>
  <si>
    <t xml:space="preserve">Aethetically this area looks horrible.  Tthere was grass and the school stopped watering during the drought.  This area needs to be upgraded to serve the pupose of a place to store soccer goals (vairous sizes). Installing a surface that does not create mud or tan bark/sticks that gets dragged onto the soccer field.  The drainage also needs to be managed so mud debris does not end up on the soccer field.  </t>
  </si>
  <si>
    <t>Hi-Pod and new video camera for womens soccer</t>
  </si>
  <si>
    <t>We currently have been sharing a hipod and camera.  There are times that we want to record an away game and one of the teams has a home game</t>
  </si>
  <si>
    <t>Baseball needs a shed for storage</t>
  </si>
  <si>
    <t>A set of home uniforms: jersey, pants, socks, visors</t>
  </si>
  <si>
    <t>A set of  away uniforms: jersey, pants, socks, visors</t>
  </si>
  <si>
    <t>Daktronics Scoreboards</t>
  </si>
  <si>
    <t xml:space="preserve">The existing scoreboards are old and outdated. Panels and lights are broken on the existing ones. </t>
  </si>
  <si>
    <t xml:space="preserve">Area             Program                  </t>
  </si>
  <si>
    <t>Athl Train</t>
  </si>
  <si>
    <t xml:space="preserve">Athletics </t>
  </si>
  <si>
    <t xml:space="preserve">Required for Team/Class Wash </t>
  </si>
  <si>
    <t>Wascomat Washer</t>
  </si>
  <si>
    <t>Equip Room</t>
  </si>
  <si>
    <t>Batting Cage Renovation</t>
  </si>
  <si>
    <t>Current Facility is Outdated</t>
  </si>
  <si>
    <t>15 Years</t>
  </si>
  <si>
    <t>Home Plate Turf Halo</t>
  </si>
  <si>
    <t>10 Years</t>
  </si>
  <si>
    <t>Backstop &amp; Perimeter Fence Renovation</t>
  </si>
  <si>
    <t>Home and Visitor Dugout Replacement</t>
  </si>
  <si>
    <t>Spectator Seating</t>
  </si>
  <si>
    <t>20 Years</t>
  </si>
  <si>
    <t>Scoreboard Replacement</t>
  </si>
  <si>
    <t>Batting Netting Replacement</t>
  </si>
  <si>
    <t>3 Years</t>
  </si>
  <si>
    <t>Batting CageTurf Replacement</t>
  </si>
  <si>
    <t>Foul Ball Netting Replacement</t>
  </si>
  <si>
    <t>5 Years</t>
  </si>
  <si>
    <t>Artificial Turf Playing Surface</t>
  </si>
  <si>
    <t>Saves Money over Time</t>
  </si>
  <si>
    <t>10 years</t>
  </si>
  <si>
    <t>Baseball</t>
  </si>
  <si>
    <t>Recruiting</t>
  </si>
  <si>
    <t>Recruiting, Scholarships</t>
  </si>
  <si>
    <t>Safety, Heat Stroke, Cancer</t>
  </si>
  <si>
    <t>Required</t>
  </si>
  <si>
    <t>Safety,  Instruction</t>
  </si>
  <si>
    <t>Current Shed is not safe</t>
  </si>
  <si>
    <t>Permanent Bleacher Shading</t>
  </si>
  <si>
    <t xml:space="preserve">New  </t>
  </si>
  <si>
    <t>In pool lighting</t>
  </si>
  <si>
    <t xml:space="preserve">New </t>
  </si>
  <si>
    <t>Deck lighting</t>
  </si>
  <si>
    <t>Saftey</t>
  </si>
  <si>
    <t>Updated swimming facility</t>
  </si>
  <si>
    <t>NCAA Standards</t>
  </si>
  <si>
    <t>New Gym/Multi Purpose Pavilion</t>
  </si>
  <si>
    <t>Gym is 53 yrs old. Antiquated</t>
  </si>
  <si>
    <t>50 Yrs</t>
  </si>
  <si>
    <t>Game Scoreboard</t>
  </si>
  <si>
    <t xml:space="preserve"> Antiquated</t>
  </si>
  <si>
    <t>New Bleachers (East Side)</t>
  </si>
  <si>
    <t>20 Yrs</t>
  </si>
  <si>
    <t>New Bleachers (West Side)</t>
  </si>
  <si>
    <t>No Bleacher currently on West Side</t>
  </si>
  <si>
    <t>Basketball Shooting Machine</t>
  </si>
  <si>
    <t>Teaching Tool</t>
  </si>
  <si>
    <t>5 Yrs</t>
  </si>
  <si>
    <t>Required to Play</t>
  </si>
  <si>
    <t>10 Yrs</t>
  </si>
  <si>
    <t>Basketball M</t>
  </si>
  <si>
    <t>Ath</t>
  </si>
  <si>
    <t>Track Resurfacing/Restriping</t>
  </si>
  <si>
    <t>Track Surface coming to end of life cycle and damage during graduation and Field Repair</t>
  </si>
  <si>
    <t xml:space="preserve">Bleachers on vistors side </t>
  </si>
  <si>
    <t>Bring in bigger events for Revenue and Fundraising</t>
  </si>
  <si>
    <t>Lights in Stadium</t>
  </si>
  <si>
    <t>Ticket office/Concession Stand</t>
  </si>
  <si>
    <t>Add to the potential uses of the stadium</t>
  </si>
  <si>
    <t>Cross &amp; Track</t>
  </si>
  <si>
    <t>Visiter Stadium Bleachers</t>
  </si>
  <si>
    <t>Ticket Booth/Snack Bar</t>
  </si>
  <si>
    <t>Stadium Lights</t>
  </si>
  <si>
    <t xml:space="preserve">Exposure </t>
  </si>
  <si>
    <t>Modernize Team Locker Room</t>
  </si>
  <si>
    <t>Safety - Too Crowded</t>
  </si>
  <si>
    <t>Softball</t>
  </si>
  <si>
    <t>Saves Money over Time, Title IX</t>
  </si>
  <si>
    <t>Title IX</t>
  </si>
  <si>
    <t>Wagon</t>
  </si>
  <si>
    <t>Need to Transport equipment</t>
  </si>
  <si>
    <t>New Gymnasium</t>
  </si>
  <si>
    <t xml:space="preserve">The gym is very outdated and needs a major overhaul. </t>
  </si>
  <si>
    <t>50 years</t>
  </si>
  <si>
    <t>Bleachers - Both Sides</t>
  </si>
  <si>
    <t>Old bleachers are outdated. New bleachers are needed on the opposite sie.</t>
  </si>
  <si>
    <r>
      <rPr>
        <b/>
        <u val="single"/>
        <sz val="12"/>
        <color indexed="8"/>
        <rFont val="Calibri"/>
        <family val="2"/>
      </rPr>
      <t xml:space="preserve">Department/Division: Athletics </t>
    </r>
    <r>
      <rPr>
        <b/>
        <sz val="12"/>
        <color indexed="8"/>
        <rFont val="Calibri"/>
        <family val="2"/>
      </rPr>
      <t xml:space="preserve">                                     </t>
    </r>
    <r>
      <rPr>
        <b/>
        <u val="single"/>
        <sz val="12"/>
        <color indexed="8"/>
        <rFont val="Calibri"/>
        <family val="2"/>
      </rPr>
      <t>Writers: Eric Mendoza &amp; Kulwant Singh</t>
    </r>
    <r>
      <rPr>
        <b/>
        <sz val="12"/>
        <color indexed="8"/>
        <rFont val="Calibri"/>
        <family val="2"/>
      </rPr>
      <t xml:space="preserve">                                                                                                                                                                                                                   </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</si>
  <si>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t xml:space="preserve">RESOURCE REQUEST LIST 2019-20   </t>
    </r>
    <r>
      <rPr>
        <b/>
        <u val="single"/>
        <sz val="9"/>
        <color indexed="8"/>
        <rFont val="Times New Roman"/>
        <family val="1"/>
      </rPr>
      <t>Department/Division: Athletics</t>
    </r>
    <r>
      <rPr>
        <b/>
        <sz val="9"/>
        <color indexed="8"/>
        <rFont val="Times New Roman"/>
        <family val="1"/>
      </rPr>
      <t xml:space="preserve">      </t>
    </r>
    <r>
      <rPr>
        <b/>
        <u val="single"/>
        <sz val="9"/>
        <color indexed="8"/>
        <rFont val="Times New Roman"/>
        <family val="1"/>
      </rPr>
      <t>Name of Point of Contact: Eric Mendoza &amp; Kulwant Singh</t>
    </r>
  </si>
  <si>
    <r>
      <rPr>
        <b/>
        <sz val="12"/>
        <color indexed="8"/>
        <rFont val="Calibri"/>
        <family val="2"/>
      </rPr>
      <t xml:space="preserve">EMERGENCY REQUESTS  LIST </t>
    </r>
    <r>
      <rPr>
        <b/>
        <sz val="10"/>
        <color indexed="8"/>
        <rFont val="Calibri"/>
        <family val="2"/>
      </rPr>
      <t xml:space="preserve">    </t>
    </r>
    <r>
      <rPr>
        <b/>
        <u val="single"/>
        <sz val="10"/>
        <color indexed="8"/>
        <rFont val="Calibri"/>
        <family val="2"/>
      </rPr>
      <t>Department/Division: Athletics</t>
    </r>
    <r>
      <rPr>
        <b/>
        <sz val="10"/>
        <color indexed="8"/>
        <rFont val="Calibri"/>
        <family val="2"/>
      </rPr>
      <t xml:space="preserve">                                    </t>
    </r>
    <r>
      <rPr>
        <b/>
        <u val="single"/>
        <sz val="10"/>
        <color indexed="8"/>
        <rFont val="Calibri"/>
        <family val="2"/>
      </rPr>
      <t>Name of Point of Contact: Eric Mendoza &amp; Kulwant Singh</t>
    </r>
  </si>
  <si>
    <t>Uniforms (Home)</t>
  </si>
  <si>
    <t>Uniforms (Away)</t>
  </si>
  <si>
    <t>Mascot Change</t>
  </si>
  <si>
    <t>Sweatsuits</t>
  </si>
  <si>
    <t>Backpacks</t>
  </si>
  <si>
    <t>Need to Transport Gear</t>
  </si>
  <si>
    <t>Helmet/Shoulder Pad Reconditioning</t>
  </si>
  <si>
    <t>Player Jackets</t>
  </si>
  <si>
    <t>Sweat Jacket (Match)</t>
  </si>
  <si>
    <t>Sweat Pant (Match)</t>
  </si>
  <si>
    <t>Uniform Jersey (Match)</t>
  </si>
  <si>
    <t>Uniform  Jersey (Pre-Match)</t>
  </si>
  <si>
    <t>Uniform GK Jersey (Match)</t>
  </si>
  <si>
    <t>Uniform Short (GK Match Short)</t>
  </si>
  <si>
    <t>Student Instruction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</si>
</sst>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 &quot;&quot;$&quot;* #,##0.00&quot; &quot;;&quot;-&quot;&quot;$&quot;* #,##0.00&quot; &quot;;&quot; &quot;&quot;$&quot;* &quot;-&quot;??&quot; &quot;"/>
    <numFmt numFmtId="177" formatCode="_-&quot;$&quot;* #,##0.00_-;_-&quot;$&quot;* \(#,##0.00\)_-;_-&quot;$&quot;* &quot;-&quot;??;_-@_-"/>
    <numFmt numFmtId="178" formatCode="m/d/yyyy"/>
    <numFmt numFmtId="179" formatCode="[$-409]dddd\,\ mmmm\ d\,\ yyyy"/>
  </numFmts>
  <fonts count="98">
    <font>
      <sz val="12"/>
      <color theme="1"/>
      <name val="Calibri"/>
      <family val="2"/>
    </font>
    <font>
      <sz val="12"/>
      <color indexed="8"/>
      <name val="Calibri"/>
      <family val="2"/>
    </font>
    <font>
      <b/>
      <sz val="12"/>
      <color indexed="8"/>
      <name val="Calibri"/>
      <family val="2"/>
    </font>
    <font>
      <sz val="8"/>
      <name val="Calibri"/>
      <family val="2"/>
    </font>
    <font>
      <sz val="10"/>
      <color indexed="8"/>
      <name val="Calibri"/>
      <family val="2"/>
    </font>
    <font>
      <b/>
      <sz val="10"/>
      <color indexed="8"/>
      <name val="Calibri"/>
      <family val="2"/>
    </font>
    <font>
      <b/>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8"/>
      <name val="Verdana"/>
      <family val="2"/>
    </font>
    <font>
      <b/>
      <u val="single"/>
      <sz val="12"/>
      <color indexed="8"/>
      <name val="Calibri"/>
      <family val="2"/>
    </font>
    <font>
      <sz val="11"/>
      <color indexed="8"/>
      <name val="Times New Roman"/>
      <family val="1"/>
    </font>
    <font>
      <sz val="11"/>
      <name val="Times New Roman"/>
      <family val="1"/>
    </font>
    <font>
      <b/>
      <sz val="11"/>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sz val="10"/>
      <color indexed="8"/>
      <name val="Times New Roman"/>
      <family val="1"/>
    </font>
    <font>
      <b/>
      <sz val="14"/>
      <color indexed="8"/>
      <name val="Times New Roman"/>
      <family val="1"/>
    </font>
    <font>
      <sz val="12"/>
      <color indexed="8"/>
      <name val="Times New Roman"/>
      <family val="1"/>
    </font>
    <font>
      <b/>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sz val="9"/>
      <color theme="1"/>
      <name val="Times New Roman"/>
      <family val="1"/>
    </font>
    <font>
      <sz val="10"/>
      <color theme="1"/>
      <name val="Times New Roman"/>
      <family val="1"/>
    </font>
    <font>
      <b/>
      <sz val="10"/>
      <color theme="1"/>
      <name val="Calibri"/>
      <family val="2"/>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b/>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b/>
      <sz val="11"/>
      <color theme="1"/>
      <name val="Calibri"/>
      <family val="2"/>
    </font>
    <font>
      <sz val="11"/>
      <color theme="1"/>
      <name val="Times New Roman"/>
      <family val="1"/>
    </font>
    <font>
      <sz val="11"/>
      <color rgb="FF000000"/>
      <name val="Times New Roman"/>
      <family val="1"/>
    </font>
    <font>
      <b/>
      <sz val="11"/>
      <color rgb="FF000000"/>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D9D9D9"/>
        <bgColor indexed="64"/>
      </patternFill>
    </fill>
    <fill>
      <patternFill patternType="solid">
        <fgColor theme="3"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medium"/>
      <right style="medium"/>
      <top style="medium"/>
      <bottom>
        <color indexed="63"/>
      </botto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6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0" fillId="0" borderId="0" applyNumberFormat="0" applyFill="0" applyBorder="0" applyProtection="0">
      <alignment vertical="top" wrapText="1"/>
    </xf>
    <xf numFmtId="0" fontId="20" fillId="0" borderId="0" applyNumberFormat="0" applyFill="0" applyBorder="0" applyProtection="0">
      <alignment vertical="top" wrapText="1"/>
    </xf>
    <xf numFmtId="0" fontId="6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83">
    <xf numFmtId="0" fontId="0" fillId="0" borderId="0" xfId="0" applyFont="1" applyAlignment="1">
      <alignment/>
    </xf>
    <xf numFmtId="0" fontId="75" fillId="0" borderId="0" xfId="0" applyFont="1" applyAlignment="1">
      <alignment/>
    </xf>
    <xf numFmtId="0" fontId="75" fillId="0" borderId="0" xfId="0" applyFont="1" applyAlignment="1">
      <alignment/>
    </xf>
    <xf numFmtId="0" fontId="76" fillId="0" borderId="0" xfId="0" applyFont="1" applyAlignment="1">
      <alignment vertical="top" wrapText="1"/>
    </xf>
    <xf numFmtId="0" fontId="0" fillId="0" borderId="0" xfId="0" applyAlignment="1">
      <alignment horizontal="center"/>
    </xf>
    <xf numFmtId="0" fontId="75" fillId="0" borderId="0" xfId="0" applyFont="1" applyAlignment="1">
      <alignment horizontal="center"/>
    </xf>
    <xf numFmtId="0" fontId="75" fillId="0" borderId="10" xfId="0" applyFont="1" applyBorder="1" applyAlignment="1">
      <alignment horizontal="left" wrapText="1"/>
    </xf>
    <xf numFmtId="0" fontId="75" fillId="0" borderId="0" xfId="0" applyFont="1" applyAlignment="1">
      <alignment horizontal="left" wrapText="1"/>
    </xf>
    <xf numFmtId="0" fontId="76" fillId="33" borderId="11" xfId="0" applyFont="1" applyFill="1" applyBorder="1" applyAlignment="1">
      <alignment horizontal="center" vertical="center" wrapText="1"/>
    </xf>
    <xf numFmtId="0" fontId="75" fillId="33" borderId="11" xfId="0" applyFont="1" applyFill="1" applyBorder="1" applyAlignment="1">
      <alignment/>
    </xf>
    <xf numFmtId="0" fontId="77" fillId="33" borderId="11" xfId="0" applyFont="1" applyFill="1" applyBorder="1" applyAlignment="1">
      <alignment horizontal="center" vertical="center" wrapText="1"/>
    </xf>
    <xf numFmtId="0" fontId="77" fillId="0" borderId="0" xfId="0" applyFont="1" applyAlignment="1">
      <alignment vertical="center" wrapText="1"/>
    </xf>
    <xf numFmtId="0" fontId="78" fillId="33" borderId="11" xfId="0" applyFont="1" applyFill="1" applyBorder="1" applyAlignment="1">
      <alignment horizontal="center" vertical="center"/>
    </xf>
    <xf numFmtId="0" fontId="77" fillId="33" borderId="12" xfId="0" applyFont="1" applyFill="1" applyBorder="1" applyAlignment="1">
      <alignment horizontal="center" vertical="center" wrapText="1"/>
    </xf>
    <xf numFmtId="0" fontId="77" fillId="33" borderId="13" xfId="0" applyFont="1" applyFill="1" applyBorder="1" applyAlignment="1">
      <alignment horizontal="center" vertical="center" wrapText="1"/>
    </xf>
    <xf numFmtId="0" fontId="77" fillId="0" borderId="0" xfId="0" applyFont="1" applyAlignment="1">
      <alignment horizontal="center" vertical="center" wrapText="1"/>
    </xf>
    <xf numFmtId="0" fontId="75" fillId="0" borderId="14" xfId="0" applyFont="1" applyBorder="1" applyAlignment="1">
      <alignment/>
    </xf>
    <xf numFmtId="0" fontId="77" fillId="0" borderId="15" xfId="0" applyFont="1" applyBorder="1" applyAlignment="1">
      <alignment horizontal="center" vertical="center" wrapText="1"/>
    </xf>
    <xf numFmtId="0" fontId="76" fillId="0" borderId="16" xfId="0" applyFont="1" applyBorder="1" applyAlignment="1">
      <alignment vertical="top" wrapText="1"/>
    </xf>
    <xf numFmtId="170" fontId="79" fillId="0" borderId="17" xfId="0" applyNumberFormat="1" applyFont="1" applyBorder="1" applyAlignment="1">
      <alignment horizontal="left" vertical="center"/>
    </xf>
    <xf numFmtId="0" fontId="75" fillId="0" borderId="18" xfId="0" applyFont="1" applyBorder="1" applyAlignment="1">
      <alignment/>
    </xf>
    <xf numFmtId="170" fontId="80" fillId="0" borderId="19" xfId="0" applyNumberFormat="1" applyFont="1" applyBorder="1" applyAlignment="1">
      <alignment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7" fillId="0" borderId="20" xfId="44" applyFont="1" applyBorder="1" applyAlignment="1">
      <alignment horizontal="center" vertical="center" wrapText="1"/>
    </xf>
    <xf numFmtId="170" fontId="78" fillId="0" borderId="21" xfId="0" applyNumberFormat="1" applyFont="1" applyBorder="1" applyAlignment="1">
      <alignment vertical="center"/>
    </xf>
    <xf numFmtId="0" fontId="77" fillId="0" borderId="11" xfId="0" applyFont="1" applyBorder="1" applyAlignment="1">
      <alignment horizontal="center" vertical="center" wrapText="1"/>
    </xf>
    <xf numFmtId="170" fontId="77" fillId="0" borderId="11" xfId="44" applyFont="1" applyBorder="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77" fillId="33" borderId="11" xfId="0" applyFont="1" applyFill="1" applyBorder="1" applyAlignment="1">
      <alignment horizontal="center" vertical="center"/>
    </xf>
    <xf numFmtId="0" fontId="77" fillId="0" borderId="11" xfId="0" applyFont="1" applyBorder="1" applyAlignment="1">
      <alignment vertical="center" wrapText="1"/>
    </xf>
    <xf numFmtId="170" fontId="77" fillId="0" borderId="11" xfId="44" applyFont="1" applyBorder="1" applyAlignment="1">
      <alignment vertical="center"/>
    </xf>
    <xf numFmtId="170" fontId="77" fillId="34" borderId="11" xfId="44" applyFont="1" applyFill="1" applyBorder="1" applyAlignment="1">
      <alignment vertical="center"/>
    </xf>
    <xf numFmtId="0" fontId="77" fillId="34" borderId="11" xfId="0" applyFont="1" applyFill="1" applyBorder="1" applyAlignment="1">
      <alignment vertical="center" wrapText="1"/>
    </xf>
    <xf numFmtId="0" fontId="77" fillId="34" borderId="11" xfId="0" applyFont="1" applyFill="1" applyBorder="1" applyAlignment="1">
      <alignment vertical="center"/>
    </xf>
    <xf numFmtId="0" fontId="77" fillId="34" borderId="11" xfId="0" applyFont="1" applyFill="1" applyBorder="1" applyAlignment="1">
      <alignment horizontal="center" vertical="center"/>
    </xf>
    <xf numFmtId="174" fontId="77" fillId="0" borderId="11" xfId="0" applyNumberFormat="1" applyFont="1" applyBorder="1" applyAlignment="1">
      <alignment horizontal="center" vertical="center" wrapText="1"/>
    </xf>
    <xf numFmtId="174" fontId="77" fillId="0" borderId="11" xfId="0" applyNumberFormat="1" applyFont="1" applyBorder="1" applyAlignment="1">
      <alignment vertical="center"/>
    </xf>
    <xf numFmtId="174" fontId="81" fillId="0" borderId="11" xfId="0" applyNumberFormat="1" applyFont="1" applyBorder="1" applyAlignment="1">
      <alignment vertical="center"/>
    </xf>
    <xf numFmtId="0" fontId="77" fillId="0" borderId="11" xfId="0" applyFont="1" applyBorder="1" applyAlignment="1">
      <alignment horizontal="center" vertical="center"/>
    </xf>
    <xf numFmtId="0" fontId="77" fillId="0" borderId="11" xfId="0" applyFont="1" applyBorder="1" applyAlignment="1">
      <alignment vertical="center"/>
    </xf>
    <xf numFmtId="44" fontId="77" fillId="33" borderId="11" xfId="0" applyNumberFormat="1" applyFont="1" applyFill="1" applyBorder="1" applyAlignment="1">
      <alignment vertical="center"/>
    </xf>
    <xf numFmtId="0" fontId="77" fillId="33" borderId="11" xfId="0" applyFont="1" applyFill="1" applyBorder="1" applyAlignment="1">
      <alignment vertical="center"/>
    </xf>
    <xf numFmtId="0" fontId="77" fillId="34" borderId="11"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1" xfId="0" applyFont="1" applyFill="1" applyBorder="1" applyAlignment="1">
      <alignment horizontal="center" vertical="center"/>
    </xf>
    <xf numFmtId="0" fontId="82" fillId="0" borderId="11" xfId="0" applyFont="1" applyBorder="1" applyAlignment="1">
      <alignment horizontal="left" vertical="center" wrapText="1"/>
    </xf>
    <xf numFmtId="170" fontId="81" fillId="0" borderId="11" xfId="0" applyNumberFormat="1" applyFont="1" applyBorder="1" applyAlignment="1">
      <alignment vertical="center"/>
    </xf>
    <xf numFmtId="0" fontId="81" fillId="0" borderId="11" xfId="0" applyFont="1" applyBorder="1" applyAlignment="1">
      <alignment vertical="center" wrapText="1"/>
    </xf>
    <xf numFmtId="170" fontId="77" fillId="0" borderId="11" xfId="44" applyFont="1" applyBorder="1" applyAlignment="1">
      <alignment vertical="center" wrapText="1"/>
    </xf>
    <xf numFmtId="165" fontId="77" fillId="0" borderId="11" xfId="44" applyNumberFormat="1" applyFont="1" applyBorder="1" applyAlignment="1">
      <alignment vertical="center"/>
    </xf>
    <xf numFmtId="0" fontId="81" fillId="33" borderId="11" xfId="0" applyFont="1" applyFill="1" applyBorder="1" applyAlignment="1">
      <alignment horizontal="center" vertical="center" wrapText="1"/>
    </xf>
    <xf numFmtId="165" fontId="77" fillId="0" borderId="11" xfId="44" applyNumberFormat="1" applyFont="1" applyBorder="1" applyAlignment="1">
      <alignment vertical="center" wrapText="1"/>
    </xf>
    <xf numFmtId="170" fontId="77" fillId="0" borderId="11" xfId="44" applyFont="1" applyBorder="1" applyAlignment="1">
      <alignment horizontal="center" vertical="center" wrapText="1"/>
    </xf>
    <xf numFmtId="170" fontId="77" fillId="0" borderId="11" xfId="0" applyNumberFormat="1" applyFont="1" applyBorder="1" applyAlignment="1">
      <alignment vertical="center"/>
    </xf>
    <xf numFmtId="170" fontId="77" fillId="34" borderId="11" xfId="44" applyFont="1" applyFill="1" applyBorder="1" applyAlignment="1">
      <alignment horizontal="center" vertical="center" wrapText="1"/>
    </xf>
    <xf numFmtId="170" fontId="81" fillId="34" borderId="11" xfId="0" applyNumberFormat="1" applyFont="1" applyFill="1" applyBorder="1" applyAlignment="1">
      <alignment vertical="center"/>
    </xf>
    <xf numFmtId="170" fontId="77" fillId="34" borderId="11" xfId="0" applyNumberFormat="1" applyFont="1" applyFill="1" applyBorder="1" applyAlignment="1">
      <alignment vertical="center"/>
    </xf>
    <xf numFmtId="0" fontId="83" fillId="0" borderId="0" xfId="0" applyFont="1" applyAlignment="1">
      <alignment vertical="center"/>
    </xf>
    <xf numFmtId="0" fontId="83" fillId="0" borderId="0" xfId="0" applyFont="1" applyAlignment="1">
      <alignment horizontal="center" vertical="center"/>
    </xf>
    <xf numFmtId="170" fontId="83" fillId="0" borderId="22" xfId="44" applyFont="1" applyBorder="1" applyAlignment="1">
      <alignment horizontal="center" vertical="center" wrapText="1"/>
    </xf>
    <xf numFmtId="0" fontId="77" fillId="0" borderId="23" xfId="0" applyFont="1" applyBorder="1" applyAlignment="1">
      <alignment horizontal="center" vertical="center" wrapText="1"/>
    </xf>
    <xf numFmtId="0" fontId="84" fillId="0" borderId="24" xfId="0" applyFont="1" applyBorder="1" applyAlignment="1">
      <alignment vertical="center"/>
    </xf>
    <xf numFmtId="0" fontId="78" fillId="0" borderId="24" xfId="0" applyFont="1" applyBorder="1" applyAlignment="1">
      <alignment vertical="center" wrapText="1"/>
    </xf>
    <xf numFmtId="0" fontId="78" fillId="0" borderId="24" xfId="0" applyFont="1" applyBorder="1" applyAlignment="1">
      <alignment vertical="center"/>
    </xf>
    <xf numFmtId="0" fontId="78" fillId="0" borderId="24" xfId="0" applyFont="1" applyBorder="1" applyAlignment="1">
      <alignment horizontal="center" vertical="center"/>
    </xf>
    <xf numFmtId="170" fontId="78" fillId="0" borderId="24" xfId="44" applyFont="1" applyBorder="1" applyAlignment="1">
      <alignment vertical="center"/>
    </xf>
    <xf numFmtId="170" fontId="77" fillId="0" borderId="24" xfId="44" applyFont="1" applyBorder="1" applyAlignment="1">
      <alignment horizontal="center" vertical="center" wrapText="1"/>
    </xf>
    <xf numFmtId="170" fontId="78" fillId="0" borderId="25" xfId="0" applyNumberFormat="1" applyFont="1" applyBorder="1" applyAlignment="1">
      <alignment vertical="center"/>
    </xf>
    <xf numFmtId="170" fontId="80" fillId="0" borderId="26" xfId="0" applyNumberFormat="1" applyFont="1" applyBorder="1" applyAlignment="1">
      <alignment vertical="center"/>
    </xf>
    <xf numFmtId="0" fontId="78" fillId="33" borderId="27" xfId="0" applyFont="1" applyFill="1" applyBorder="1" applyAlignment="1">
      <alignment horizontal="center" vertical="center"/>
    </xf>
    <xf numFmtId="0" fontId="84" fillId="0" borderId="11" xfId="0" applyFont="1" applyBorder="1" applyAlignment="1">
      <alignment vertical="center"/>
    </xf>
    <xf numFmtId="0" fontId="78" fillId="0" borderId="11" xfId="0" applyFont="1" applyBorder="1" applyAlignment="1">
      <alignment vertical="center"/>
    </xf>
    <xf numFmtId="0" fontId="78" fillId="0" borderId="11" xfId="0" applyFont="1" applyBorder="1" applyAlignment="1">
      <alignment horizontal="center" vertical="center"/>
    </xf>
    <xf numFmtId="44" fontId="78" fillId="0" borderId="11" xfId="0" applyNumberFormat="1" applyFont="1" applyBorder="1" applyAlignment="1">
      <alignment vertical="center"/>
    </xf>
    <xf numFmtId="170" fontId="85" fillId="35" borderId="28" xfId="0" applyNumberFormat="1" applyFont="1" applyFill="1" applyBorder="1" applyAlignment="1">
      <alignment vertical="center"/>
    </xf>
    <xf numFmtId="0" fontId="85" fillId="33" borderId="27" xfId="0" applyFont="1" applyFill="1" applyBorder="1" applyAlignment="1">
      <alignment horizontal="center" vertical="center"/>
    </xf>
    <xf numFmtId="0" fontId="85" fillId="33" borderId="11" xfId="0" applyFont="1" applyFill="1" applyBorder="1" applyAlignment="1">
      <alignment horizontal="center" vertical="center"/>
    </xf>
    <xf numFmtId="0" fontId="85" fillId="33" borderId="16" xfId="0" applyFont="1" applyFill="1" applyBorder="1" applyAlignment="1">
      <alignment horizontal="center" vertical="center" wrapText="1"/>
    </xf>
    <xf numFmtId="0" fontId="85" fillId="0" borderId="0" xfId="0" applyFont="1" applyAlignment="1">
      <alignment vertical="center"/>
    </xf>
    <xf numFmtId="170" fontId="78" fillId="0" borderId="16" xfId="0" applyNumberFormat="1" applyFont="1" applyBorder="1" applyAlignment="1">
      <alignment vertical="center"/>
    </xf>
    <xf numFmtId="0" fontId="81" fillId="10" borderId="11"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9" fillId="10" borderId="11" xfId="0" applyFont="1" applyFill="1" applyBorder="1" applyAlignment="1">
      <alignment horizontal="center" vertical="center" wrapText="1"/>
    </xf>
    <xf numFmtId="170" fontId="81" fillId="10" borderId="11" xfId="44" applyFont="1" applyFill="1" applyBorder="1" applyAlignment="1">
      <alignment vertical="center"/>
    </xf>
    <xf numFmtId="0" fontId="81" fillId="7" borderId="11" xfId="0" applyFont="1" applyFill="1" applyBorder="1" applyAlignment="1">
      <alignment horizontal="center" vertical="center" wrapText="1"/>
    </xf>
    <xf numFmtId="174" fontId="81" fillId="7" borderId="11" xfId="0" applyNumberFormat="1" applyFont="1" applyFill="1" applyBorder="1" applyAlignment="1">
      <alignment vertical="center"/>
    </xf>
    <xf numFmtId="0" fontId="81" fillId="33" borderId="11" xfId="0" applyFont="1" applyFill="1" applyBorder="1" applyAlignment="1">
      <alignment horizontal="center" vertical="center"/>
    </xf>
    <xf numFmtId="0" fontId="0" fillId="0" borderId="0" xfId="0" applyAlignment="1">
      <alignment vertical="center"/>
    </xf>
    <xf numFmtId="0" fontId="77" fillId="0" borderId="11" xfId="0" applyFont="1" applyFill="1" applyBorder="1" applyAlignment="1">
      <alignment horizontal="center" vertical="center"/>
    </xf>
    <xf numFmtId="0" fontId="77" fillId="0" borderId="11" xfId="0" applyFont="1" applyFill="1" applyBorder="1" applyAlignment="1">
      <alignment vertical="center" wrapText="1"/>
    </xf>
    <xf numFmtId="0" fontId="77" fillId="0" borderId="11" xfId="0" applyFont="1" applyFill="1" applyBorder="1" applyAlignment="1">
      <alignment vertical="center"/>
    </xf>
    <xf numFmtId="170" fontId="77" fillId="0" borderId="11" xfId="44" applyFont="1" applyFill="1" applyBorder="1" applyAlignment="1">
      <alignment vertical="center"/>
    </xf>
    <xf numFmtId="0" fontId="81" fillId="7" borderId="11" xfId="0" applyFont="1" applyFill="1" applyBorder="1" applyAlignment="1">
      <alignment vertical="center" wrapText="1"/>
    </xf>
    <xf numFmtId="0" fontId="81" fillId="7" borderId="11" xfId="0" applyFont="1" applyFill="1" applyBorder="1" applyAlignment="1">
      <alignment vertical="center"/>
    </xf>
    <xf numFmtId="170" fontId="81" fillId="7" borderId="11" xfId="44" applyFont="1" applyFill="1" applyBorder="1" applyAlignment="1">
      <alignment vertical="center"/>
    </xf>
    <xf numFmtId="0" fontId="81" fillId="7" borderId="11" xfId="0" applyFont="1" applyFill="1" applyBorder="1" applyAlignment="1">
      <alignment horizontal="center" vertical="center"/>
    </xf>
    <xf numFmtId="0" fontId="81" fillId="0" borderId="11" xfId="0" applyFont="1" applyBorder="1" applyAlignment="1">
      <alignment vertical="center"/>
    </xf>
    <xf numFmtId="0" fontId="0" fillId="0" borderId="0" xfId="0" applyAlignment="1">
      <alignment vertical="center" wrapText="1"/>
    </xf>
    <xf numFmtId="0" fontId="77" fillId="0" borderId="11" xfId="0" applyFont="1" applyFill="1" applyBorder="1" applyAlignment="1">
      <alignment horizontal="center" vertical="center" wrapText="1"/>
    </xf>
    <xf numFmtId="0" fontId="0" fillId="0" borderId="0" xfId="0" applyAlignment="1">
      <alignment horizontal="center" vertical="center"/>
    </xf>
    <xf numFmtId="0" fontId="77" fillId="33" borderId="21" xfId="0" applyFont="1" applyFill="1" applyBorder="1" applyAlignment="1">
      <alignment horizontal="center" vertical="center" wrapText="1"/>
    </xf>
    <xf numFmtId="0" fontId="85" fillId="33" borderId="21" xfId="0" applyFont="1" applyFill="1" applyBorder="1" applyAlignment="1">
      <alignment horizontal="center" vertical="center" wrapText="1"/>
    </xf>
    <xf numFmtId="0" fontId="85" fillId="0" borderId="11" xfId="0" applyFont="1" applyBorder="1" applyAlignment="1">
      <alignment vertical="center" wrapText="1"/>
    </xf>
    <xf numFmtId="0" fontId="83" fillId="0" borderId="11" xfId="0" applyFont="1" applyBorder="1" applyAlignment="1">
      <alignment vertical="center" wrapText="1"/>
    </xf>
    <xf numFmtId="0" fontId="81" fillId="33" borderId="21" xfId="0" applyFont="1" applyFill="1" applyBorder="1" applyAlignment="1">
      <alignment horizontal="center" vertical="center" wrapText="1"/>
    </xf>
    <xf numFmtId="44" fontId="83" fillId="0" borderId="11" xfId="0" applyNumberFormat="1" applyFont="1" applyBorder="1" applyAlignment="1">
      <alignment vertical="center" wrapText="1"/>
    </xf>
    <xf numFmtId="0" fontId="77" fillId="36" borderId="11" xfId="0" applyFont="1" applyFill="1" applyBorder="1" applyAlignment="1">
      <alignment vertical="center" wrapText="1"/>
    </xf>
    <xf numFmtId="0" fontId="77" fillId="33" borderId="21" xfId="0" applyFont="1" applyFill="1" applyBorder="1" applyAlignment="1">
      <alignment horizontal="center" vertical="center"/>
    </xf>
    <xf numFmtId="170" fontId="75" fillId="33" borderId="11" xfId="0" applyNumberFormat="1" applyFont="1" applyFill="1" applyBorder="1" applyAlignment="1">
      <alignment horizontal="center" vertical="center"/>
    </xf>
    <xf numFmtId="44" fontId="77" fillId="33" borderId="11" xfId="0" applyNumberFormat="1" applyFont="1" applyFill="1" applyBorder="1" applyAlignment="1">
      <alignment horizontal="center" vertical="center"/>
    </xf>
    <xf numFmtId="170" fontId="79" fillId="33" borderId="11" xfId="0" applyNumberFormat="1" applyFont="1" applyFill="1" applyBorder="1" applyAlignment="1">
      <alignment horizontal="center" vertical="center"/>
    </xf>
    <xf numFmtId="44" fontId="81" fillId="33" borderId="11" xfId="0" applyNumberFormat="1" applyFont="1" applyFill="1" applyBorder="1" applyAlignment="1">
      <alignment horizontal="center" vertical="center"/>
    </xf>
    <xf numFmtId="0" fontId="82" fillId="37" borderId="11" xfId="0" applyFont="1" applyFill="1" applyBorder="1" applyAlignment="1">
      <alignment horizontal="center" vertical="center" wrapText="1"/>
    </xf>
    <xf numFmtId="0" fontId="82" fillId="37" borderId="27" xfId="0" applyFont="1" applyFill="1" applyBorder="1" applyAlignment="1">
      <alignment horizontal="center" vertical="center" wrapText="1"/>
    </xf>
    <xf numFmtId="0" fontId="82" fillId="37" borderId="29" xfId="0"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27" xfId="0" applyFont="1" applyFill="1" applyBorder="1" applyAlignment="1">
      <alignment horizontal="center" vertical="center"/>
    </xf>
    <xf numFmtId="0" fontId="78" fillId="33" borderId="21" xfId="0" applyFont="1" applyFill="1" applyBorder="1" applyAlignment="1">
      <alignment horizontal="center" vertical="center"/>
    </xf>
    <xf numFmtId="0" fontId="86" fillId="0" borderId="23" xfId="0" applyFont="1" applyBorder="1" applyAlignment="1">
      <alignment horizontal="center" vertical="center" wrapText="1"/>
    </xf>
    <xf numFmtId="0" fontId="87" fillId="0" borderId="24" xfId="0" applyFont="1" applyBorder="1" applyAlignment="1">
      <alignment vertical="center"/>
    </xf>
    <xf numFmtId="0" fontId="88" fillId="0" borderId="24" xfId="0" applyFont="1" applyBorder="1" applyAlignment="1">
      <alignment vertical="center" wrapText="1"/>
    </xf>
    <xf numFmtId="0" fontId="88" fillId="0" borderId="24" xfId="0" applyFont="1" applyBorder="1" applyAlignment="1">
      <alignment vertical="center"/>
    </xf>
    <xf numFmtId="0" fontId="88" fillId="0" borderId="24" xfId="0" applyFont="1" applyBorder="1" applyAlignment="1">
      <alignment horizontal="center" vertical="center"/>
    </xf>
    <xf numFmtId="170" fontId="88" fillId="0" borderId="24" xfId="44" applyFont="1" applyBorder="1" applyAlignment="1">
      <alignment vertical="center"/>
    </xf>
    <xf numFmtId="170" fontId="86" fillId="0" borderId="24" xfId="44" applyFont="1" applyBorder="1" applyAlignment="1">
      <alignment horizontal="center" vertical="center" wrapText="1"/>
    </xf>
    <xf numFmtId="170" fontId="88" fillId="0" borderId="25" xfId="0" applyNumberFormat="1" applyFont="1" applyBorder="1" applyAlignment="1">
      <alignment vertical="center"/>
    </xf>
    <xf numFmtId="170" fontId="89" fillId="0" borderId="26" xfId="0" applyNumberFormat="1" applyFont="1" applyBorder="1" applyAlignment="1">
      <alignment vertical="center"/>
    </xf>
    <xf numFmtId="0" fontId="88" fillId="33" borderId="27" xfId="0" applyFont="1" applyFill="1" applyBorder="1" applyAlignment="1">
      <alignment horizontal="center" vertical="center"/>
    </xf>
    <xf numFmtId="0" fontId="88" fillId="33" borderId="11" xfId="0" applyFont="1" applyFill="1" applyBorder="1" applyAlignment="1">
      <alignment horizontal="center" vertical="center"/>
    </xf>
    <xf numFmtId="0" fontId="88" fillId="33" borderId="21" xfId="0" applyFont="1" applyFill="1" applyBorder="1" applyAlignment="1">
      <alignment horizontal="center" vertical="center"/>
    </xf>
    <xf numFmtId="0" fontId="88" fillId="0" borderId="11" xfId="0" applyFont="1" applyBorder="1" applyAlignment="1">
      <alignment vertical="center" wrapText="1"/>
    </xf>
    <xf numFmtId="0" fontId="90" fillId="0" borderId="0" xfId="0" applyFont="1" applyAlignment="1">
      <alignment vertical="center"/>
    </xf>
    <xf numFmtId="0" fontId="86"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86" fillId="0" borderId="11" xfId="0" applyFont="1" applyFill="1" applyBorder="1" applyAlignment="1">
      <alignment vertical="center" wrapText="1"/>
    </xf>
    <xf numFmtId="0" fontId="86" fillId="0" borderId="11" xfId="0" applyFont="1" applyFill="1" applyBorder="1" applyAlignment="1">
      <alignment horizontal="center" vertical="center"/>
    </xf>
    <xf numFmtId="170" fontId="86" fillId="0" borderId="11" xfId="44" applyFont="1" applyFill="1" applyBorder="1" applyAlignment="1">
      <alignment vertical="center"/>
    </xf>
    <xf numFmtId="170" fontId="86" fillId="0" borderId="11" xfId="44" applyFont="1" applyFill="1" applyBorder="1" applyAlignment="1">
      <alignment horizontal="center" vertical="center" wrapText="1"/>
    </xf>
    <xf numFmtId="170" fontId="91" fillId="0" borderId="11" xfId="0" applyNumberFormat="1" applyFont="1" applyFill="1" applyBorder="1" applyAlignment="1">
      <alignment vertical="center"/>
    </xf>
    <xf numFmtId="0" fontId="86" fillId="0" borderId="21" xfId="0" applyFont="1" applyFill="1" applyBorder="1" applyAlignment="1">
      <alignment horizontal="center" vertical="center"/>
    </xf>
    <xf numFmtId="0" fontId="90" fillId="0" borderId="0" xfId="0" applyFont="1" applyFill="1" applyAlignment="1">
      <alignment vertical="center"/>
    </xf>
    <xf numFmtId="0" fontId="75" fillId="0" borderId="0" xfId="0" applyFont="1" applyBorder="1" applyAlignment="1">
      <alignment horizontal="left" wrapText="1"/>
    </xf>
    <xf numFmtId="170" fontId="92" fillId="0" borderId="11" xfId="0" applyNumberFormat="1" applyFont="1" applyBorder="1" applyAlignment="1">
      <alignment horizontal="center" vertical="center"/>
    </xf>
    <xf numFmtId="0" fontId="92" fillId="0" borderId="11" xfId="0" applyFont="1" applyBorder="1" applyAlignment="1">
      <alignment horizontal="center" vertical="center" wrapText="1"/>
    </xf>
    <xf numFmtId="0" fontId="92" fillId="0" borderId="11" xfId="0" applyFont="1" applyBorder="1" applyAlignment="1">
      <alignment horizontal="center" vertical="center"/>
    </xf>
    <xf numFmtId="0" fontId="0" fillId="0" borderId="11" xfId="0" applyBorder="1" applyAlignment="1">
      <alignment vertical="center"/>
    </xf>
    <xf numFmtId="0" fontId="60" fillId="33" borderId="11" xfId="0" applyFont="1" applyFill="1" applyBorder="1" applyAlignment="1">
      <alignment horizontal="center" vertical="center" wrapText="1"/>
    </xf>
    <xf numFmtId="0" fontId="60" fillId="33" borderId="11" xfId="0" applyFont="1" applyFill="1" applyBorder="1" applyAlignment="1">
      <alignment horizontal="center" vertical="center"/>
    </xf>
    <xf numFmtId="0" fontId="92" fillId="33" borderId="11" xfId="0" applyFont="1" applyFill="1" applyBorder="1" applyAlignment="1">
      <alignment horizontal="center" vertical="center"/>
    </xf>
    <xf numFmtId="0" fontId="92" fillId="33"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92" fillId="33" borderId="30" xfId="0" applyFont="1" applyFill="1" applyBorder="1" applyAlignment="1">
      <alignment horizontal="center" vertical="center"/>
    </xf>
    <xf numFmtId="0" fontId="60" fillId="33" borderId="30" xfId="0" applyFont="1" applyFill="1" applyBorder="1" applyAlignment="1">
      <alignment horizontal="center" vertical="center"/>
    </xf>
    <xf numFmtId="0" fontId="60" fillId="33" borderId="30" xfId="0" applyFont="1" applyFill="1" applyBorder="1" applyAlignment="1">
      <alignment horizontal="center" vertical="center" wrapText="1"/>
    </xf>
    <xf numFmtId="0" fontId="77" fillId="0" borderId="30" xfId="0" applyFont="1" applyBorder="1" applyAlignment="1">
      <alignment vertical="center" wrapText="1"/>
    </xf>
    <xf numFmtId="0" fontId="92" fillId="0" borderId="27" xfId="0" applyFont="1" applyBorder="1" applyAlignment="1">
      <alignment horizontal="center" vertical="center"/>
    </xf>
    <xf numFmtId="0" fontId="81" fillId="10" borderId="30" xfId="0" applyFont="1" applyFill="1" applyBorder="1" applyAlignment="1">
      <alignment horizontal="center" vertical="center" wrapText="1"/>
    </xf>
    <xf numFmtId="0" fontId="85" fillId="36" borderId="31" xfId="0" applyFont="1" applyFill="1" applyBorder="1" applyAlignment="1">
      <alignment horizontal="center" vertical="center" wrapText="1"/>
    </xf>
    <xf numFmtId="0" fontId="16" fillId="10" borderId="30" xfId="0" applyFont="1" applyFill="1" applyBorder="1" applyAlignment="1">
      <alignment horizontal="center" vertical="center" wrapText="1"/>
    </xf>
    <xf numFmtId="0" fontId="73" fillId="0" borderId="11" xfId="0" applyFont="1" applyBorder="1" applyAlignment="1">
      <alignment vertical="top" wrapText="1"/>
    </xf>
    <xf numFmtId="0" fontId="76" fillId="33" borderId="27" xfId="0" applyFont="1" applyFill="1" applyBorder="1" applyAlignment="1">
      <alignment horizontal="center" vertical="center" wrapText="1"/>
    </xf>
    <xf numFmtId="170" fontId="79" fillId="0" borderId="32" xfId="0" applyNumberFormat="1" applyFont="1" applyBorder="1" applyAlignment="1">
      <alignment horizontal="left" vertical="center"/>
    </xf>
    <xf numFmtId="170" fontId="81" fillId="10" borderId="11" xfId="44" applyFont="1" applyFill="1" applyBorder="1" applyAlignment="1">
      <alignment horizontal="center" vertical="center" wrapText="1"/>
    </xf>
    <xf numFmtId="8" fontId="0" fillId="0" borderId="11" xfId="0" applyNumberFormat="1" applyBorder="1" applyAlignment="1">
      <alignment vertical="center" wrapText="1"/>
    </xf>
    <xf numFmtId="170" fontId="75" fillId="0" borderId="0" xfId="44" applyFont="1" applyAlignment="1">
      <alignment horizontal="left" wrapText="1"/>
    </xf>
    <xf numFmtId="170" fontId="75" fillId="0" borderId="0" xfId="44" applyFont="1" applyAlignment="1">
      <alignment/>
    </xf>
    <xf numFmtId="0" fontId="77" fillId="35" borderId="0" xfId="0" applyFont="1" applyFill="1" applyAlignment="1">
      <alignment vertical="center"/>
    </xf>
    <xf numFmtId="170" fontId="75" fillId="33" borderId="27" xfId="0" applyNumberFormat="1" applyFont="1" applyFill="1" applyBorder="1" applyAlignment="1">
      <alignment/>
    </xf>
    <xf numFmtId="0" fontId="77" fillId="33" borderId="29" xfId="0" applyFont="1" applyFill="1" applyBorder="1" applyAlignment="1">
      <alignment horizontal="center" vertical="center" wrapText="1"/>
    </xf>
    <xf numFmtId="0" fontId="77" fillId="33" borderId="27" xfId="0" applyFont="1" applyFill="1" applyBorder="1" applyAlignment="1">
      <alignment vertical="center"/>
    </xf>
    <xf numFmtId="0" fontId="93" fillId="0" borderId="11" xfId="0" applyFont="1" applyBorder="1" applyAlignment="1">
      <alignment horizontal="center" vertical="center" wrapText="1"/>
    </xf>
    <xf numFmtId="0" fontId="93" fillId="0" borderId="11" xfId="0" applyFont="1" applyBorder="1" applyAlignment="1">
      <alignment horizontal="center" vertical="center"/>
    </xf>
    <xf numFmtId="170" fontId="93" fillId="0" borderId="11" xfId="44" applyFont="1" applyBorder="1" applyAlignment="1">
      <alignment horizontal="center" vertical="center"/>
    </xf>
    <xf numFmtId="170" fontId="93" fillId="0" borderId="11" xfId="0" applyNumberFormat="1" applyFont="1" applyBorder="1" applyAlignment="1">
      <alignment horizontal="center" vertical="center" wrapText="1"/>
    </xf>
    <xf numFmtId="0" fontId="93" fillId="0" borderId="11" xfId="44" applyNumberFormat="1" applyFont="1" applyBorder="1" applyAlignment="1">
      <alignment horizontal="center" vertical="center"/>
    </xf>
    <xf numFmtId="170" fontId="93" fillId="0" borderId="11" xfId="44" applyFont="1" applyBorder="1" applyAlignment="1">
      <alignment horizontal="center" vertical="center" wrapText="1"/>
    </xf>
    <xf numFmtId="174" fontId="93" fillId="0" borderId="11" xfId="0" applyNumberFormat="1" applyFont="1" applyBorder="1" applyAlignment="1">
      <alignment horizontal="center" vertical="center" wrapText="1"/>
    </xf>
    <xf numFmtId="0" fontId="94" fillId="0" borderId="11" xfId="0" applyFont="1" applyBorder="1" applyAlignment="1">
      <alignment horizontal="center" vertical="center"/>
    </xf>
    <xf numFmtId="170" fontId="94" fillId="0" borderId="11" xfId="44" applyFont="1" applyBorder="1" applyAlignment="1">
      <alignment horizontal="center" vertical="center"/>
    </xf>
    <xf numFmtId="44" fontId="94" fillId="0" borderId="11" xfId="0" applyNumberFormat="1" applyFont="1" applyBorder="1" applyAlignment="1">
      <alignment horizontal="center" vertical="center"/>
    </xf>
    <xf numFmtId="0" fontId="22" fillId="0" borderId="11" xfId="0" applyNumberFormat="1" applyFont="1" applyFill="1" applyBorder="1" applyAlignment="1">
      <alignment horizontal="center" vertical="center" wrapText="1"/>
    </xf>
    <xf numFmtId="0" fontId="93" fillId="0" borderId="11" xfId="0" applyFont="1" applyFill="1" applyBorder="1" applyAlignment="1">
      <alignment horizontal="center" vertical="center"/>
    </xf>
    <xf numFmtId="49" fontId="22" fillId="0" borderId="11" xfId="0" applyNumberFormat="1" applyFont="1" applyFill="1" applyBorder="1" applyAlignment="1">
      <alignment horizontal="center" vertical="center"/>
    </xf>
    <xf numFmtId="170" fontId="22" fillId="0" borderId="11" xfId="44" applyFont="1" applyFill="1" applyBorder="1" applyAlignment="1">
      <alignment horizontal="center" vertical="center" wrapText="1"/>
    </xf>
    <xf numFmtId="176" fontId="22" fillId="0" borderId="11" xfId="0" applyNumberFormat="1" applyFont="1" applyFill="1" applyBorder="1" applyAlignment="1">
      <alignment horizontal="center" vertical="center"/>
    </xf>
    <xf numFmtId="170" fontId="93" fillId="0" borderId="11" xfId="0" applyNumberFormat="1" applyFont="1" applyBorder="1" applyAlignment="1">
      <alignment horizontal="center" vertical="center"/>
    </xf>
    <xf numFmtId="170" fontId="93" fillId="33" borderId="11" xfId="0" applyNumberFormat="1" applyFont="1" applyFill="1" applyBorder="1" applyAlignment="1">
      <alignment horizontal="center" vertical="center"/>
    </xf>
    <xf numFmtId="0" fontId="93" fillId="0" borderId="11" xfId="44" applyNumberFormat="1" applyFont="1" applyBorder="1" applyAlignment="1">
      <alignment horizontal="center" vertical="center" wrapText="1"/>
    </xf>
    <xf numFmtId="8" fontId="93" fillId="0" borderId="11" xfId="0" applyNumberFormat="1" applyFont="1" applyBorder="1" applyAlignment="1">
      <alignment horizontal="center" vertical="center" wrapText="1"/>
    </xf>
    <xf numFmtId="0" fontId="93" fillId="0" borderId="11" xfId="0" applyNumberFormat="1" applyFont="1" applyBorder="1" applyAlignment="1">
      <alignment horizontal="center" vertical="center"/>
    </xf>
    <xf numFmtId="0" fontId="23" fillId="34" borderId="11" xfId="0" applyFont="1" applyFill="1" applyBorder="1" applyAlignment="1">
      <alignment horizontal="center" vertical="center" wrapText="1"/>
    </xf>
    <xf numFmtId="0" fontId="94" fillId="0" borderId="11" xfId="0" applyFont="1" applyBorder="1" applyAlignment="1">
      <alignment horizontal="center" vertical="center" wrapText="1"/>
    </xf>
    <xf numFmtId="0" fontId="80" fillId="0" borderId="11" xfId="0" applyFont="1" applyBorder="1" applyAlignment="1">
      <alignment horizontal="center" vertical="center"/>
    </xf>
    <xf numFmtId="0" fontId="80" fillId="0" borderId="11" xfId="0" applyFont="1" applyBorder="1" applyAlignment="1">
      <alignment horizontal="center" vertical="center" wrapText="1"/>
    </xf>
    <xf numFmtId="0" fontId="24" fillId="34" borderId="11" xfId="0" applyFont="1" applyFill="1" applyBorder="1" applyAlignment="1">
      <alignment horizontal="center" vertical="center" wrapText="1"/>
    </xf>
    <xf numFmtId="0" fontId="95" fillId="0" borderId="11" xfId="0" applyFont="1" applyBorder="1" applyAlignment="1">
      <alignment horizontal="center" vertical="center" wrapText="1"/>
    </xf>
    <xf numFmtId="170" fontId="80" fillId="0" borderId="11" xfId="44" applyFont="1" applyBorder="1" applyAlignment="1">
      <alignment horizontal="center" vertical="center"/>
    </xf>
    <xf numFmtId="170" fontId="80" fillId="0" borderId="11" xfId="0" applyNumberFormat="1" applyFont="1" applyBorder="1" applyAlignment="1">
      <alignment horizontal="center" vertical="center"/>
    </xf>
    <xf numFmtId="0" fontId="22" fillId="0" borderId="11" xfId="58" applyNumberFormat="1" applyFont="1" applyBorder="1" applyAlignment="1">
      <alignment horizontal="center" vertical="center"/>
    </xf>
    <xf numFmtId="174" fontId="93" fillId="0" borderId="11" xfId="0" applyNumberFormat="1" applyFont="1" applyBorder="1" applyAlignment="1">
      <alignment horizontal="center" vertical="center"/>
    </xf>
    <xf numFmtId="1" fontId="22" fillId="0" borderId="11" xfId="58" applyNumberFormat="1" applyFont="1" applyBorder="1" applyAlignment="1">
      <alignment horizontal="center" vertical="center"/>
    </xf>
    <xf numFmtId="0" fontId="22" fillId="0" borderId="11" xfId="59" applyNumberFormat="1" applyFont="1" applyBorder="1" applyAlignment="1">
      <alignment horizontal="center" vertical="center"/>
    </xf>
    <xf numFmtId="0" fontId="93" fillId="0" borderId="11" xfId="0" applyFont="1" applyFill="1" applyBorder="1" applyAlignment="1">
      <alignment horizontal="center" vertical="center" wrapText="1"/>
    </xf>
    <xf numFmtId="170" fontId="93" fillId="0" borderId="11" xfId="44" applyFont="1" applyFill="1" applyBorder="1" applyAlignment="1">
      <alignment horizontal="center" vertical="center"/>
    </xf>
    <xf numFmtId="0" fontId="94" fillId="0" borderId="11" xfId="44" applyNumberFormat="1"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Fill="1" applyBorder="1" applyAlignment="1">
      <alignment horizontal="center" vertical="center"/>
    </xf>
    <xf numFmtId="174" fontId="22" fillId="0" borderId="11"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170" fontId="22" fillId="0" borderId="11" xfId="44" applyFont="1" applyFill="1" applyBorder="1" applyAlignment="1">
      <alignment horizontal="center" vertical="center"/>
    </xf>
    <xf numFmtId="177" fontId="22" fillId="0" borderId="11" xfId="0" applyNumberFormat="1" applyFont="1" applyFill="1" applyBorder="1" applyAlignment="1">
      <alignment horizontal="center" vertical="center"/>
    </xf>
    <xf numFmtId="0" fontId="22" fillId="0" borderId="11"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170" fontId="12" fillId="0" borderId="11" xfId="44" applyFont="1" applyFill="1" applyBorder="1" applyAlignment="1">
      <alignment horizontal="center" vertical="center" wrapText="1"/>
    </xf>
    <xf numFmtId="170" fontId="80" fillId="0" borderId="11" xfId="44" applyFont="1" applyFill="1" applyBorder="1" applyAlignment="1">
      <alignment horizontal="center" vertical="center"/>
    </xf>
    <xf numFmtId="174" fontId="80" fillId="0" borderId="11" xfId="0" applyNumberFormat="1" applyFont="1" applyBorder="1" applyAlignment="1">
      <alignment horizontal="center" vertical="center" wrapText="1"/>
    </xf>
    <xf numFmtId="0" fontId="93" fillId="0" borderId="30" xfId="0" applyFont="1" applyBorder="1" applyAlignment="1">
      <alignment horizontal="center" vertical="center"/>
    </xf>
    <xf numFmtId="0" fontId="93" fillId="0" borderId="30" xfId="0" applyFont="1" applyBorder="1" applyAlignment="1">
      <alignment horizontal="center" vertical="center" wrapText="1"/>
    </xf>
    <xf numFmtId="0" fontId="23" fillId="34" borderId="30" xfId="0" applyFont="1" applyFill="1" applyBorder="1" applyAlignment="1">
      <alignment horizontal="center" vertical="center" wrapText="1"/>
    </xf>
    <xf numFmtId="170" fontId="93" fillId="0" borderId="30" xfId="44" applyFont="1" applyBorder="1" applyAlignment="1">
      <alignment horizontal="center" vertical="center"/>
    </xf>
    <xf numFmtId="170" fontId="93" fillId="0" borderId="30" xfId="0" applyNumberFormat="1" applyFont="1" applyBorder="1" applyAlignment="1">
      <alignment horizontal="center" vertical="center"/>
    </xf>
    <xf numFmtId="0" fontId="80" fillId="35" borderId="11" xfId="0" applyFont="1" applyFill="1" applyBorder="1" applyAlignment="1">
      <alignment horizontal="center" vertical="center"/>
    </xf>
    <xf numFmtId="170" fontId="80" fillId="35" borderId="11" xfId="0" applyNumberFormat="1" applyFont="1" applyFill="1" applyBorder="1" applyAlignment="1">
      <alignment horizontal="center" vertical="center"/>
    </xf>
    <xf numFmtId="174" fontId="80" fillId="0" borderId="11" xfId="0" applyNumberFormat="1" applyFont="1" applyBorder="1" applyAlignment="1">
      <alignment horizontal="center" vertical="center"/>
    </xf>
    <xf numFmtId="0" fontId="84" fillId="0" borderId="0" xfId="0" applyFont="1" applyAlignment="1">
      <alignment vertical="center"/>
    </xf>
    <xf numFmtId="0" fontId="84" fillId="0" borderId="0" xfId="0" applyFont="1" applyAlignment="1">
      <alignment horizontal="center" vertical="center"/>
    </xf>
    <xf numFmtId="0" fontId="23" fillId="34" borderId="11" xfId="0" applyFont="1" applyFill="1" applyBorder="1" applyAlignment="1">
      <alignment horizontal="center" vertical="center"/>
    </xf>
    <xf numFmtId="3" fontId="93" fillId="0" borderId="11" xfId="0" applyNumberFormat="1" applyFont="1" applyBorder="1" applyAlignment="1">
      <alignment horizontal="center" vertical="center"/>
    </xf>
    <xf numFmtId="3" fontId="94" fillId="0" borderId="11" xfId="0" applyNumberFormat="1" applyFont="1" applyBorder="1" applyAlignment="1">
      <alignment horizontal="center" vertical="center"/>
    </xf>
    <xf numFmtId="170" fontId="94" fillId="0" borderId="11" xfId="0" applyNumberFormat="1" applyFont="1" applyBorder="1" applyAlignment="1">
      <alignment horizontal="center" vertical="center"/>
    </xf>
    <xf numFmtId="170" fontId="93" fillId="35" borderId="11" xfId="0" applyNumberFormat="1" applyFont="1" applyFill="1" applyBorder="1" applyAlignment="1">
      <alignment horizontal="center" vertical="center"/>
    </xf>
    <xf numFmtId="44" fontId="80" fillId="0" borderId="11" xfId="0" applyNumberFormat="1" applyFont="1" applyBorder="1" applyAlignment="1">
      <alignment horizontal="center" vertical="center"/>
    </xf>
    <xf numFmtId="0" fontId="84" fillId="0" borderId="0" xfId="0" applyFont="1" applyAlignment="1">
      <alignment/>
    </xf>
    <xf numFmtId="0" fontId="84" fillId="0" borderId="0" xfId="0" applyFont="1" applyAlignment="1">
      <alignment horizontal="center"/>
    </xf>
    <xf numFmtId="170" fontId="93" fillId="0" borderId="11" xfId="0" applyNumberFormat="1" applyFont="1" applyFill="1" applyBorder="1" applyAlignment="1">
      <alignment horizontal="center" vertical="center"/>
    </xf>
    <xf numFmtId="170" fontId="80" fillId="0" borderId="11" xfId="0" applyNumberFormat="1" applyFont="1" applyFill="1" applyBorder="1" applyAlignment="1">
      <alignment horizontal="center" vertical="center"/>
    </xf>
    <xf numFmtId="174" fontId="93" fillId="0" borderId="11" xfId="0" applyNumberFormat="1" applyFont="1" applyFill="1" applyBorder="1" applyAlignment="1">
      <alignment horizontal="center" vertical="center"/>
    </xf>
    <xf numFmtId="0" fontId="96" fillId="0" borderId="0" xfId="0" applyFont="1" applyAlignment="1">
      <alignment horizontal="center" vertical="center"/>
    </xf>
    <xf numFmtId="0" fontId="12" fillId="35" borderId="21" xfId="0" applyFont="1" applyFill="1" applyBorder="1" applyAlignment="1">
      <alignment horizontal="center" vertical="center" wrapText="1"/>
    </xf>
    <xf numFmtId="0" fontId="80" fillId="35" borderId="29" xfId="0" applyFont="1" applyFill="1" applyBorder="1" applyAlignment="1">
      <alignment horizontal="center" vertical="center" wrapText="1"/>
    </xf>
    <xf numFmtId="0" fontId="80" fillId="35" borderId="27" xfId="0" applyFont="1" applyFill="1" applyBorder="1" applyAlignment="1">
      <alignment horizontal="center" vertical="center" wrapText="1"/>
    </xf>
    <xf numFmtId="0" fontId="10" fillId="0" borderId="33" xfId="0" applyFont="1" applyBorder="1" applyAlignment="1">
      <alignment horizontal="left" vertical="center" wrapText="1"/>
    </xf>
    <xf numFmtId="0" fontId="77" fillId="0" borderId="34" xfId="0" applyFont="1" applyBorder="1" applyAlignment="1">
      <alignment horizontal="left" vertical="center" wrapText="1"/>
    </xf>
    <xf numFmtId="0" fontId="97" fillId="35" borderId="11" xfId="0" applyFont="1" applyFill="1" applyBorder="1" applyAlignment="1">
      <alignment horizontal="center" vertical="center" wrapText="1"/>
    </xf>
    <xf numFmtId="0" fontId="85" fillId="38" borderId="11" xfId="0" applyFont="1" applyFill="1" applyBorder="1" applyAlignment="1">
      <alignment horizontal="center" vertical="center" wrapText="1"/>
    </xf>
    <xf numFmtId="0" fontId="85" fillId="38" borderId="21" xfId="0" applyFont="1" applyFill="1" applyBorder="1" applyAlignment="1">
      <alignment horizontal="center" vertical="center" wrapText="1"/>
    </xf>
    <xf numFmtId="0" fontId="81" fillId="33" borderId="30" xfId="0" applyFont="1" applyFill="1" applyBorder="1" applyAlignment="1">
      <alignment horizontal="center" vertical="center"/>
    </xf>
    <xf numFmtId="0" fontId="81" fillId="33" borderId="20" xfId="0" applyFont="1" applyFill="1" applyBorder="1" applyAlignment="1">
      <alignment horizontal="center" vertical="center"/>
    </xf>
    <xf numFmtId="170" fontId="85" fillId="35" borderId="35" xfId="44" applyFont="1" applyFill="1" applyBorder="1" applyAlignment="1">
      <alignment horizontal="right" vertical="center" wrapText="1"/>
    </xf>
    <xf numFmtId="170" fontId="85" fillId="35" borderId="36" xfId="44" applyFont="1" applyFill="1" applyBorder="1" applyAlignment="1">
      <alignment horizontal="right" vertical="center" wrapText="1"/>
    </xf>
    <xf numFmtId="170" fontId="85" fillId="35" borderId="37" xfId="44" applyFont="1" applyFill="1" applyBorder="1" applyAlignment="1">
      <alignment horizontal="right" vertical="center" wrapText="1"/>
    </xf>
    <xf numFmtId="170" fontId="80" fillId="35" borderId="11" xfId="44" applyFont="1" applyFill="1" applyBorder="1" applyAlignment="1">
      <alignment horizontal="center" vertical="center" wrapText="1"/>
    </xf>
    <xf numFmtId="0" fontId="77" fillId="0" borderId="0" xfId="0" applyFont="1" applyAlignment="1">
      <alignment horizontal="center" vertical="center"/>
    </xf>
    <xf numFmtId="0" fontId="9" fillId="35" borderId="21" xfId="0" applyFont="1" applyFill="1" applyBorder="1" applyAlignment="1">
      <alignment horizontal="center" vertical="center" wrapText="1"/>
    </xf>
    <xf numFmtId="0" fontId="9" fillId="35" borderId="29" xfId="0" applyFont="1" applyFill="1" applyBorder="1" applyAlignment="1">
      <alignment horizontal="center" vertical="center" wrapText="1"/>
    </xf>
    <xf numFmtId="0" fontId="81" fillId="35" borderId="29" xfId="0" applyFont="1" applyFill="1" applyBorder="1" applyAlignment="1">
      <alignment horizontal="center" vertical="center" wrapText="1"/>
    </xf>
    <xf numFmtId="0" fontId="81" fillId="35" borderId="27" xfId="0" applyFont="1" applyFill="1" applyBorder="1" applyAlignment="1">
      <alignment horizontal="center" vertical="center" wrapText="1"/>
    </xf>
    <xf numFmtId="0" fontId="9" fillId="0" borderId="33" xfId="0" applyFont="1" applyBorder="1" applyAlignment="1">
      <alignment horizontal="left" vertical="center" wrapText="1"/>
    </xf>
    <xf numFmtId="0" fontId="10" fillId="0" borderId="34" xfId="0" applyFont="1" applyBorder="1" applyAlignment="1">
      <alignment horizontal="left" vertical="center" wrapText="1"/>
    </xf>
    <xf numFmtId="0" fontId="75" fillId="0" borderId="0" xfId="0" applyFont="1" applyAlignment="1">
      <alignment horizontal="center"/>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27" xfId="0" applyFont="1" applyBorder="1" applyAlignment="1">
      <alignment horizontal="center" vertical="center" wrapText="1"/>
    </xf>
    <xf numFmtId="0" fontId="75" fillId="0" borderId="38" xfId="0" applyFont="1" applyBorder="1" applyAlignment="1">
      <alignment horizontal="center" wrapText="1"/>
    </xf>
    <xf numFmtId="0" fontId="75" fillId="0" borderId="39" xfId="0" applyFont="1" applyBorder="1" applyAlignment="1">
      <alignment horizontal="center" wrapText="1"/>
    </xf>
    <xf numFmtId="170" fontId="93" fillId="35" borderId="11" xfId="44" applyFont="1" applyFill="1" applyBorder="1" applyAlignment="1">
      <alignment horizontal="center" vertical="center" wrapText="1"/>
    </xf>
    <xf numFmtId="0" fontId="73" fillId="0" borderId="0" xfId="0" applyFont="1" applyAlignment="1">
      <alignment horizontal="center"/>
    </xf>
    <xf numFmtId="0" fontId="0" fillId="0" borderId="0" xfId="0" applyAlignment="1">
      <alignment horizontal="center"/>
    </xf>
    <xf numFmtId="0" fontId="73" fillId="0" borderId="10"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0" xfId="0" applyFont="1" applyAlignment="1">
      <alignment horizontal="center" vertical="center" wrapText="1"/>
    </xf>
    <xf numFmtId="0" fontId="0" fillId="0" borderId="10"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97" fillId="35" borderId="30" xfId="0" applyFont="1" applyFill="1" applyBorder="1" applyAlignment="1">
      <alignment horizontal="center" vertical="center" wrapText="1"/>
    </xf>
    <xf numFmtId="0" fontId="77" fillId="0" borderId="11"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89" customWidth="1"/>
    <col min="2" max="2" width="10.50390625" style="89" customWidth="1"/>
    <col min="3" max="3" width="29.00390625" style="89" customWidth="1"/>
    <col min="4" max="4" width="8.875" style="89" customWidth="1"/>
    <col min="5" max="7" width="8.875" style="101" customWidth="1"/>
    <col min="8" max="8" width="10.00390625" style="89" customWidth="1"/>
    <col min="9" max="9" width="8.875" style="89" customWidth="1"/>
    <col min="10" max="10" width="11.50390625" style="89" customWidth="1"/>
    <col min="11" max="11" width="10.50390625" style="89" customWidth="1"/>
    <col min="12" max="12" width="8.875" style="89" customWidth="1"/>
    <col min="13" max="13" width="14.50390625" style="89" customWidth="1"/>
    <col min="14" max="18" width="8.875" style="89" customWidth="1"/>
    <col min="19" max="19" width="19.00390625" style="99" customWidth="1"/>
    <col min="20" max="16384" width="8.875" style="89" customWidth="1"/>
  </cols>
  <sheetData>
    <row r="1" spans="1:19" ht="33.75" customHeight="1">
      <c r="A1" s="28"/>
      <c r="B1" s="243" t="s">
        <v>0</v>
      </c>
      <c r="C1" s="243"/>
      <c r="D1" s="243"/>
      <c r="E1" s="243"/>
      <c r="F1" s="243"/>
      <c r="G1" s="243"/>
      <c r="H1" s="243"/>
      <c r="I1" s="243"/>
      <c r="J1" s="243"/>
      <c r="K1" s="243"/>
      <c r="L1" s="243"/>
      <c r="M1" s="243"/>
      <c r="N1" s="29"/>
      <c r="O1" s="29"/>
      <c r="P1" s="29"/>
      <c r="Q1" s="29"/>
      <c r="R1" s="28"/>
      <c r="S1" s="11"/>
    </row>
    <row r="2" spans="1:19" ht="33.75" customHeight="1">
      <c r="A2" s="28"/>
      <c r="B2" s="244" t="s">
        <v>176</v>
      </c>
      <c r="C2" s="245"/>
      <c r="D2" s="245"/>
      <c r="E2" s="245"/>
      <c r="F2" s="245"/>
      <c r="G2" s="245"/>
      <c r="H2" s="245"/>
      <c r="I2" s="245"/>
      <c r="J2" s="245"/>
      <c r="K2" s="245"/>
      <c r="L2" s="245"/>
      <c r="M2" s="245"/>
      <c r="N2" s="245"/>
      <c r="O2" s="245"/>
      <c r="P2" s="245"/>
      <c r="Q2" s="246"/>
      <c r="R2" s="28"/>
      <c r="S2" s="11"/>
    </row>
    <row r="3" spans="1:19" ht="33.75" customHeight="1">
      <c r="A3" s="28"/>
      <c r="B3" s="247" t="s">
        <v>152</v>
      </c>
      <c r="C3" s="248"/>
      <c r="D3" s="248"/>
      <c r="E3" s="248"/>
      <c r="F3" s="248"/>
      <c r="G3" s="248"/>
      <c r="H3" s="248"/>
      <c r="I3" s="248"/>
      <c r="J3" s="248"/>
      <c r="K3" s="248"/>
      <c r="L3" s="248"/>
      <c r="M3" s="248"/>
      <c r="N3" s="248"/>
      <c r="O3" s="248"/>
      <c r="P3" s="248"/>
      <c r="Q3" s="248"/>
      <c r="R3" s="28"/>
      <c r="S3" s="11"/>
    </row>
    <row r="4" spans="1:19" ht="36.75" customHeight="1">
      <c r="A4" s="249" t="s">
        <v>155</v>
      </c>
      <c r="B4" s="249"/>
      <c r="C4" s="249"/>
      <c r="D4" s="249"/>
      <c r="E4" s="249"/>
      <c r="F4" s="249"/>
      <c r="G4" s="249"/>
      <c r="H4" s="249"/>
      <c r="I4" s="249"/>
      <c r="J4" s="249"/>
      <c r="K4" s="249"/>
      <c r="L4" s="249"/>
      <c r="M4" s="249"/>
      <c r="N4" s="250" t="s">
        <v>13</v>
      </c>
      <c r="O4" s="250"/>
      <c r="P4" s="250"/>
      <c r="Q4" s="250"/>
      <c r="R4" s="251"/>
      <c r="S4" s="252" t="s">
        <v>24</v>
      </c>
    </row>
    <row r="5" spans="1:19" ht="78">
      <c r="A5" s="82" t="s">
        <v>26</v>
      </c>
      <c r="B5" s="83" t="s">
        <v>171</v>
      </c>
      <c r="C5" s="84" t="s">
        <v>170</v>
      </c>
      <c r="D5" s="82" t="s">
        <v>17</v>
      </c>
      <c r="E5" s="82" t="s">
        <v>6</v>
      </c>
      <c r="F5" s="82" t="s">
        <v>5</v>
      </c>
      <c r="G5" s="82" t="s">
        <v>7</v>
      </c>
      <c r="H5" s="82" t="s">
        <v>1</v>
      </c>
      <c r="I5" s="82" t="s">
        <v>27</v>
      </c>
      <c r="J5" s="85" t="s">
        <v>18</v>
      </c>
      <c r="K5" s="82" t="s">
        <v>19</v>
      </c>
      <c r="L5" s="82" t="s">
        <v>20</v>
      </c>
      <c r="M5" s="82" t="s">
        <v>3</v>
      </c>
      <c r="N5" s="52" t="s">
        <v>10</v>
      </c>
      <c r="O5" s="52" t="s">
        <v>11</v>
      </c>
      <c r="P5" s="52" t="s">
        <v>22</v>
      </c>
      <c r="Q5" s="52" t="s">
        <v>12</v>
      </c>
      <c r="R5" s="106" t="s">
        <v>23</v>
      </c>
      <c r="S5" s="253"/>
    </row>
    <row r="6" spans="1:19" ht="48" customHeight="1">
      <c r="A6" s="26" t="s">
        <v>64</v>
      </c>
      <c r="B6" s="45" t="s">
        <v>34</v>
      </c>
      <c r="C6" s="47" t="s">
        <v>65</v>
      </c>
      <c r="D6" s="41" t="s">
        <v>66</v>
      </c>
      <c r="E6" s="40" t="s">
        <v>47</v>
      </c>
      <c r="F6" s="40" t="s">
        <v>47</v>
      </c>
      <c r="G6" s="40" t="s">
        <v>67</v>
      </c>
      <c r="H6" s="50" t="s">
        <v>68</v>
      </c>
      <c r="I6" s="26">
        <v>4</v>
      </c>
      <c r="J6" s="51">
        <v>17280</v>
      </c>
      <c r="K6" s="32">
        <v>0</v>
      </c>
      <c r="L6" s="32">
        <v>0</v>
      </c>
      <c r="M6" s="48">
        <f>J6+K6+L6</f>
        <v>17280</v>
      </c>
      <c r="N6" s="10" t="s">
        <v>47</v>
      </c>
      <c r="O6" s="10" t="s">
        <v>47</v>
      </c>
      <c r="P6" s="52" t="s">
        <v>177</v>
      </c>
      <c r="Q6" s="10" t="s">
        <v>177</v>
      </c>
      <c r="R6" s="102" t="s">
        <v>47</v>
      </c>
      <c r="S6" s="31" t="s">
        <v>184</v>
      </c>
    </row>
    <row r="7" spans="1:19" ht="31.5" customHeight="1">
      <c r="A7" s="26" t="s">
        <v>64</v>
      </c>
      <c r="B7" s="45" t="s">
        <v>34</v>
      </c>
      <c r="C7" s="47" t="s">
        <v>70</v>
      </c>
      <c r="D7" s="41" t="s">
        <v>66</v>
      </c>
      <c r="E7" s="40" t="s">
        <v>47</v>
      </c>
      <c r="F7" s="40" t="s">
        <v>47</v>
      </c>
      <c r="G7" s="40" t="s">
        <v>67</v>
      </c>
      <c r="H7" s="50">
        <v>1000</v>
      </c>
      <c r="I7" s="26">
        <v>1</v>
      </c>
      <c r="J7" s="51">
        <v>1000</v>
      </c>
      <c r="K7" s="32"/>
      <c r="L7" s="32"/>
      <c r="M7" s="48">
        <v>1000</v>
      </c>
      <c r="N7" s="10" t="s">
        <v>177</v>
      </c>
      <c r="O7" s="10" t="s">
        <v>47</v>
      </c>
      <c r="P7" s="52" t="s">
        <v>177</v>
      </c>
      <c r="Q7" s="10" t="s">
        <v>177</v>
      </c>
      <c r="R7" s="102" t="s">
        <v>47</v>
      </c>
      <c r="S7" s="31"/>
    </row>
    <row r="8" spans="1:19" ht="31.5" customHeight="1">
      <c r="A8" s="26" t="s">
        <v>64</v>
      </c>
      <c r="B8" s="45" t="s">
        <v>34</v>
      </c>
      <c r="C8" s="47" t="s">
        <v>72</v>
      </c>
      <c r="D8" s="41"/>
      <c r="E8" s="40"/>
      <c r="F8" s="40"/>
      <c r="G8" s="40"/>
      <c r="H8" s="50"/>
      <c r="I8" s="26">
        <v>1</v>
      </c>
      <c r="J8" s="51">
        <v>300</v>
      </c>
      <c r="K8" s="32"/>
      <c r="L8" s="32"/>
      <c r="M8" s="48">
        <v>300</v>
      </c>
      <c r="N8" s="10" t="s">
        <v>177</v>
      </c>
      <c r="O8" s="10" t="s">
        <v>47</v>
      </c>
      <c r="P8" s="52" t="s">
        <v>177</v>
      </c>
      <c r="Q8" s="10" t="s">
        <v>47</v>
      </c>
      <c r="R8" s="102" t="s">
        <v>47</v>
      </c>
      <c r="S8" s="91"/>
    </row>
    <row r="9" spans="1:19" ht="31.5" customHeight="1">
      <c r="A9" s="26" t="s">
        <v>39</v>
      </c>
      <c r="B9" s="45" t="s">
        <v>34</v>
      </c>
      <c r="C9" s="47" t="s">
        <v>28</v>
      </c>
      <c r="D9" s="41" t="s">
        <v>43</v>
      </c>
      <c r="E9" s="40" t="s">
        <v>31</v>
      </c>
      <c r="F9" s="40" t="s">
        <v>32</v>
      </c>
      <c r="G9" s="40">
        <v>30</v>
      </c>
      <c r="H9" s="32">
        <v>79000</v>
      </c>
      <c r="I9" s="26">
        <v>1</v>
      </c>
      <c r="J9" s="32">
        <f aca="true" t="shared" si="0" ref="J9:J16">H9*I9</f>
        <v>79000</v>
      </c>
      <c r="K9" s="32">
        <f aca="true" t="shared" si="1" ref="K9:K16">J9*0.09</f>
        <v>7110</v>
      </c>
      <c r="L9" s="32">
        <v>0</v>
      </c>
      <c r="M9" s="48">
        <f aca="true" t="shared" si="2" ref="M9:M34">J9+K9+L9</f>
        <v>86110</v>
      </c>
      <c r="N9" s="10" t="s">
        <v>47</v>
      </c>
      <c r="O9" s="10" t="s">
        <v>47</v>
      </c>
      <c r="P9" s="10" t="s">
        <v>177</v>
      </c>
      <c r="Q9" s="10" t="s">
        <v>47</v>
      </c>
      <c r="R9" s="102" t="s">
        <v>47</v>
      </c>
      <c r="S9" s="31" t="s">
        <v>183</v>
      </c>
    </row>
    <row r="10" spans="1:19" ht="31.5" customHeight="1">
      <c r="A10" s="26" t="s">
        <v>39</v>
      </c>
      <c r="B10" s="45" t="s">
        <v>34</v>
      </c>
      <c r="C10" s="47" t="s">
        <v>29</v>
      </c>
      <c r="D10" s="41" t="s">
        <v>30</v>
      </c>
      <c r="E10" s="40" t="s">
        <v>31</v>
      </c>
      <c r="F10" s="40" t="s">
        <v>32</v>
      </c>
      <c r="G10" s="40">
        <v>20</v>
      </c>
      <c r="H10" s="32">
        <v>29360</v>
      </c>
      <c r="I10" s="26">
        <v>3</v>
      </c>
      <c r="J10" s="32">
        <f t="shared" si="0"/>
        <v>88080</v>
      </c>
      <c r="K10" s="32">
        <f t="shared" si="1"/>
        <v>7927.2</v>
      </c>
      <c r="L10" s="32">
        <v>0</v>
      </c>
      <c r="M10" s="48">
        <f t="shared" si="2"/>
        <v>96007.2</v>
      </c>
      <c r="N10" s="10" t="s">
        <v>47</v>
      </c>
      <c r="O10" s="10" t="s">
        <v>177</v>
      </c>
      <c r="P10" s="10" t="s">
        <v>177</v>
      </c>
      <c r="Q10" s="10" t="s">
        <v>177</v>
      </c>
      <c r="R10" s="102" t="s">
        <v>47</v>
      </c>
      <c r="S10" s="31"/>
    </row>
    <row r="11" spans="1:19" ht="31.5" customHeight="1">
      <c r="A11" s="26" t="s">
        <v>39</v>
      </c>
      <c r="B11" s="45" t="s">
        <v>34</v>
      </c>
      <c r="C11" s="47" t="s">
        <v>42</v>
      </c>
      <c r="D11" s="41" t="s">
        <v>43</v>
      </c>
      <c r="E11" s="40" t="s">
        <v>31</v>
      </c>
      <c r="F11" s="40" t="s">
        <v>33</v>
      </c>
      <c r="G11" s="40">
        <v>20</v>
      </c>
      <c r="H11" s="32">
        <v>33483</v>
      </c>
      <c r="I11" s="26">
        <v>1</v>
      </c>
      <c r="J11" s="32">
        <f t="shared" si="0"/>
        <v>33483</v>
      </c>
      <c r="K11" s="32">
        <f t="shared" si="1"/>
        <v>3013.47</v>
      </c>
      <c r="L11" s="32">
        <v>0</v>
      </c>
      <c r="M11" s="48">
        <f t="shared" si="2"/>
        <v>36496.47</v>
      </c>
      <c r="N11" s="10" t="s">
        <v>47</v>
      </c>
      <c r="O11" s="10" t="s">
        <v>177</v>
      </c>
      <c r="P11" s="10" t="s">
        <v>177</v>
      </c>
      <c r="Q11" s="10" t="s">
        <v>177</v>
      </c>
      <c r="R11" s="102" t="s">
        <v>47</v>
      </c>
      <c r="S11" s="31"/>
    </row>
    <row r="12" spans="1:19" ht="31.5" customHeight="1">
      <c r="A12" s="26" t="s">
        <v>39</v>
      </c>
      <c r="B12" s="45" t="s">
        <v>34</v>
      </c>
      <c r="C12" s="47" t="s">
        <v>36</v>
      </c>
      <c r="D12" s="41" t="s">
        <v>30</v>
      </c>
      <c r="E12" s="40" t="s">
        <v>31</v>
      </c>
      <c r="F12" s="40" t="s">
        <v>32</v>
      </c>
      <c r="G12" s="40">
        <v>20</v>
      </c>
      <c r="H12" s="32">
        <v>8000</v>
      </c>
      <c r="I12" s="26">
        <v>1</v>
      </c>
      <c r="J12" s="32">
        <f t="shared" si="0"/>
        <v>8000</v>
      </c>
      <c r="K12" s="32">
        <f t="shared" si="1"/>
        <v>720</v>
      </c>
      <c r="L12" s="32">
        <v>240</v>
      </c>
      <c r="M12" s="48">
        <f t="shared" si="2"/>
        <v>8960</v>
      </c>
      <c r="N12" s="10" t="s">
        <v>47</v>
      </c>
      <c r="O12" s="10" t="s">
        <v>177</v>
      </c>
      <c r="P12" s="10" t="s">
        <v>177</v>
      </c>
      <c r="Q12" s="10" t="s">
        <v>177</v>
      </c>
      <c r="R12" s="102" t="s">
        <v>47</v>
      </c>
      <c r="S12" s="31"/>
    </row>
    <row r="13" spans="1:19" ht="31.5" customHeight="1">
      <c r="A13" s="26" t="s">
        <v>39</v>
      </c>
      <c r="B13" s="45" t="s">
        <v>34</v>
      </c>
      <c r="C13" s="47" t="s">
        <v>37</v>
      </c>
      <c r="D13" s="41" t="s">
        <v>30</v>
      </c>
      <c r="E13" s="40" t="s">
        <v>31</v>
      </c>
      <c r="F13" s="40" t="s">
        <v>33</v>
      </c>
      <c r="G13" s="40">
        <v>10</v>
      </c>
      <c r="H13" s="32">
        <v>1700</v>
      </c>
      <c r="I13" s="26">
        <v>1</v>
      </c>
      <c r="J13" s="32">
        <f t="shared" si="0"/>
        <v>1700</v>
      </c>
      <c r="K13" s="32">
        <f t="shared" si="1"/>
        <v>153</v>
      </c>
      <c r="L13" s="32">
        <v>50</v>
      </c>
      <c r="M13" s="48">
        <f t="shared" si="2"/>
        <v>1903</v>
      </c>
      <c r="N13" s="10" t="s">
        <v>47</v>
      </c>
      <c r="O13" s="10" t="s">
        <v>177</v>
      </c>
      <c r="P13" s="10" t="s">
        <v>177</v>
      </c>
      <c r="Q13" s="10" t="s">
        <v>177</v>
      </c>
      <c r="R13" s="102" t="s">
        <v>47</v>
      </c>
      <c r="S13" s="31" t="s">
        <v>156</v>
      </c>
    </row>
    <row r="14" spans="1:19" ht="31.5" customHeight="1">
      <c r="A14" s="26" t="s">
        <v>39</v>
      </c>
      <c r="B14" s="45" t="s">
        <v>34</v>
      </c>
      <c r="C14" s="31" t="s">
        <v>38</v>
      </c>
      <c r="D14" s="41" t="s">
        <v>30</v>
      </c>
      <c r="E14" s="40" t="s">
        <v>31</v>
      </c>
      <c r="F14" s="40" t="s">
        <v>32</v>
      </c>
      <c r="G14" s="26">
        <v>20</v>
      </c>
      <c r="H14" s="32">
        <v>5500</v>
      </c>
      <c r="I14" s="40">
        <v>1</v>
      </c>
      <c r="J14" s="32">
        <f t="shared" si="0"/>
        <v>5500</v>
      </c>
      <c r="K14" s="32">
        <f t="shared" si="1"/>
        <v>495</v>
      </c>
      <c r="L14" s="32">
        <v>200</v>
      </c>
      <c r="M14" s="48">
        <f t="shared" si="2"/>
        <v>6195</v>
      </c>
      <c r="N14" s="10" t="s">
        <v>47</v>
      </c>
      <c r="O14" s="10" t="s">
        <v>177</v>
      </c>
      <c r="P14" s="10" t="s">
        <v>177</v>
      </c>
      <c r="Q14" s="10" t="s">
        <v>177</v>
      </c>
      <c r="R14" s="102" t="s">
        <v>47</v>
      </c>
      <c r="S14" s="31"/>
    </row>
    <row r="15" spans="1:19" ht="31.5" customHeight="1">
      <c r="A15" s="26" t="s">
        <v>39</v>
      </c>
      <c r="B15" s="45" t="s">
        <v>34</v>
      </c>
      <c r="C15" s="31" t="s">
        <v>35</v>
      </c>
      <c r="D15" s="41" t="s">
        <v>30</v>
      </c>
      <c r="E15" s="40" t="s">
        <v>31</v>
      </c>
      <c r="F15" s="40" t="s">
        <v>33</v>
      </c>
      <c r="G15" s="26">
        <v>5</v>
      </c>
      <c r="H15" s="32">
        <v>20000</v>
      </c>
      <c r="I15" s="40">
        <v>1</v>
      </c>
      <c r="J15" s="32">
        <f t="shared" si="0"/>
        <v>20000</v>
      </c>
      <c r="K15" s="32">
        <f t="shared" si="1"/>
        <v>1800</v>
      </c>
      <c r="L15" s="32">
        <v>320</v>
      </c>
      <c r="M15" s="48">
        <f t="shared" si="2"/>
        <v>22120</v>
      </c>
      <c r="N15" s="10" t="s">
        <v>47</v>
      </c>
      <c r="O15" s="10" t="s">
        <v>177</v>
      </c>
      <c r="P15" s="10" t="s">
        <v>177</v>
      </c>
      <c r="Q15" s="10" t="s">
        <v>177</v>
      </c>
      <c r="R15" s="102" t="s">
        <v>47</v>
      </c>
      <c r="S15" s="31"/>
    </row>
    <row r="16" spans="1:19" ht="31.5" customHeight="1">
      <c r="A16" s="26" t="s">
        <v>39</v>
      </c>
      <c r="B16" s="45" t="s">
        <v>34</v>
      </c>
      <c r="C16" s="31" t="s">
        <v>41</v>
      </c>
      <c r="D16" s="41" t="s">
        <v>30</v>
      </c>
      <c r="E16" s="40" t="s">
        <v>31</v>
      </c>
      <c r="F16" s="40" t="s">
        <v>33</v>
      </c>
      <c r="G16" s="26">
        <v>10</v>
      </c>
      <c r="H16" s="32">
        <v>8730</v>
      </c>
      <c r="I16" s="40">
        <v>1</v>
      </c>
      <c r="J16" s="32">
        <f t="shared" si="0"/>
        <v>8730</v>
      </c>
      <c r="K16" s="32">
        <f t="shared" si="1"/>
        <v>785.6999999999999</v>
      </c>
      <c r="L16" s="32">
        <v>140</v>
      </c>
      <c r="M16" s="48">
        <f t="shared" si="2"/>
        <v>9655.7</v>
      </c>
      <c r="N16" s="10" t="s">
        <v>47</v>
      </c>
      <c r="O16" s="10" t="s">
        <v>177</v>
      </c>
      <c r="P16" s="10" t="s">
        <v>177</v>
      </c>
      <c r="Q16" s="10" t="s">
        <v>177</v>
      </c>
      <c r="R16" s="102" t="s">
        <v>47</v>
      </c>
      <c r="S16" s="31"/>
    </row>
    <row r="17" spans="1:19" ht="31.5" customHeight="1">
      <c r="A17" s="26" t="s">
        <v>39</v>
      </c>
      <c r="B17" s="45" t="s">
        <v>34</v>
      </c>
      <c r="C17" s="31" t="s">
        <v>51</v>
      </c>
      <c r="D17" s="41" t="s">
        <v>55</v>
      </c>
      <c r="E17" s="40" t="s">
        <v>31</v>
      </c>
      <c r="F17" s="40" t="s">
        <v>47</v>
      </c>
      <c r="G17" s="26">
        <v>1</v>
      </c>
      <c r="H17" s="32">
        <v>1000</v>
      </c>
      <c r="I17" s="40">
        <v>1</v>
      </c>
      <c r="J17" s="32">
        <v>1000</v>
      </c>
      <c r="K17" s="32">
        <v>0</v>
      </c>
      <c r="L17" s="32"/>
      <c r="M17" s="48">
        <f t="shared" si="2"/>
        <v>1000</v>
      </c>
      <c r="N17" s="30" t="s">
        <v>177</v>
      </c>
      <c r="O17" s="30" t="s">
        <v>47</v>
      </c>
      <c r="P17" s="30" t="s">
        <v>177</v>
      </c>
      <c r="Q17" s="30" t="s">
        <v>177</v>
      </c>
      <c r="R17" s="102" t="s">
        <v>47</v>
      </c>
      <c r="S17" s="31"/>
    </row>
    <row r="18" spans="1:19" ht="31.5" customHeight="1">
      <c r="A18" s="26" t="s">
        <v>39</v>
      </c>
      <c r="B18" s="45" t="s">
        <v>34</v>
      </c>
      <c r="C18" s="31" t="s">
        <v>52</v>
      </c>
      <c r="D18" s="41" t="s">
        <v>55</v>
      </c>
      <c r="E18" s="40" t="s">
        <v>31</v>
      </c>
      <c r="F18" s="40" t="s">
        <v>47</v>
      </c>
      <c r="G18" s="26">
        <v>1</v>
      </c>
      <c r="H18" s="32">
        <v>1300</v>
      </c>
      <c r="I18" s="40">
        <v>1</v>
      </c>
      <c r="J18" s="32">
        <v>1300</v>
      </c>
      <c r="K18" s="32">
        <v>0</v>
      </c>
      <c r="L18" s="32"/>
      <c r="M18" s="48">
        <f t="shared" si="2"/>
        <v>1300</v>
      </c>
      <c r="N18" s="30" t="s">
        <v>177</v>
      </c>
      <c r="O18" s="30" t="s">
        <v>47</v>
      </c>
      <c r="P18" s="30" t="s">
        <v>177</v>
      </c>
      <c r="Q18" s="30" t="s">
        <v>177</v>
      </c>
      <c r="R18" s="102" t="s">
        <v>47</v>
      </c>
      <c r="S18" s="31"/>
    </row>
    <row r="19" spans="1:19" ht="31.5" customHeight="1">
      <c r="A19" s="26" t="s">
        <v>39</v>
      </c>
      <c r="B19" s="45" t="s">
        <v>34</v>
      </c>
      <c r="C19" s="31" t="s">
        <v>53</v>
      </c>
      <c r="D19" s="41" t="s">
        <v>55</v>
      </c>
      <c r="E19" s="40" t="s">
        <v>31</v>
      </c>
      <c r="F19" s="40" t="s">
        <v>47</v>
      </c>
      <c r="G19" s="26">
        <v>1</v>
      </c>
      <c r="H19" s="32">
        <v>1600</v>
      </c>
      <c r="I19" s="40">
        <v>1</v>
      </c>
      <c r="J19" s="32">
        <v>1600</v>
      </c>
      <c r="K19" s="32">
        <v>0</v>
      </c>
      <c r="L19" s="32"/>
      <c r="M19" s="48">
        <f t="shared" si="2"/>
        <v>1600</v>
      </c>
      <c r="N19" s="30" t="s">
        <v>177</v>
      </c>
      <c r="O19" s="30" t="s">
        <v>47</v>
      </c>
      <c r="P19" s="30" t="s">
        <v>177</v>
      </c>
      <c r="Q19" s="30" t="s">
        <v>177</v>
      </c>
      <c r="R19" s="102" t="s">
        <v>47</v>
      </c>
      <c r="S19" s="31"/>
    </row>
    <row r="20" spans="1:19" ht="31.5" customHeight="1">
      <c r="A20" s="26" t="s">
        <v>39</v>
      </c>
      <c r="B20" s="45" t="s">
        <v>34</v>
      </c>
      <c r="C20" s="31" t="s">
        <v>54</v>
      </c>
      <c r="D20" s="41" t="s">
        <v>55</v>
      </c>
      <c r="E20" s="40" t="s">
        <v>31</v>
      </c>
      <c r="F20" s="40" t="s">
        <v>47</v>
      </c>
      <c r="G20" s="26">
        <v>1</v>
      </c>
      <c r="H20" s="32">
        <v>1000</v>
      </c>
      <c r="I20" s="40">
        <v>1</v>
      </c>
      <c r="J20" s="32">
        <v>1000</v>
      </c>
      <c r="K20" s="32">
        <v>0</v>
      </c>
      <c r="L20" s="32"/>
      <c r="M20" s="48">
        <f t="shared" si="2"/>
        <v>1000</v>
      </c>
      <c r="N20" s="30" t="s">
        <v>177</v>
      </c>
      <c r="O20" s="30" t="s">
        <v>47</v>
      </c>
      <c r="P20" s="30" t="s">
        <v>177</v>
      </c>
      <c r="Q20" s="30" t="s">
        <v>177</v>
      </c>
      <c r="R20" s="102" t="s">
        <v>47</v>
      </c>
      <c r="S20" s="31"/>
    </row>
    <row r="21" spans="1:19" ht="31.5" customHeight="1">
      <c r="A21" s="26" t="s">
        <v>39</v>
      </c>
      <c r="B21" s="45" t="s">
        <v>34</v>
      </c>
      <c r="C21" s="31" t="s">
        <v>50</v>
      </c>
      <c r="D21" s="41" t="s">
        <v>55</v>
      </c>
      <c r="E21" s="40" t="s">
        <v>31</v>
      </c>
      <c r="F21" s="40" t="s">
        <v>47</v>
      </c>
      <c r="G21" s="26">
        <v>1</v>
      </c>
      <c r="H21" s="32">
        <v>540</v>
      </c>
      <c r="I21" s="40">
        <v>1</v>
      </c>
      <c r="J21" s="32">
        <v>545</v>
      </c>
      <c r="K21" s="32">
        <v>0</v>
      </c>
      <c r="L21" s="32"/>
      <c r="M21" s="48">
        <f t="shared" si="2"/>
        <v>545</v>
      </c>
      <c r="N21" s="30" t="s">
        <v>177</v>
      </c>
      <c r="O21" s="30" t="s">
        <v>47</v>
      </c>
      <c r="P21" s="30" t="s">
        <v>177</v>
      </c>
      <c r="Q21" s="30" t="s">
        <v>177</v>
      </c>
      <c r="R21" s="102" t="s">
        <v>47</v>
      </c>
      <c r="S21" s="31"/>
    </row>
    <row r="22" spans="1:19" ht="31.5" customHeight="1">
      <c r="A22" s="26" t="s">
        <v>39</v>
      </c>
      <c r="B22" s="45" t="s">
        <v>34</v>
      </c>
      <c r="C22" s="31" t="s">
        <v>57</v>
      </c>
      <c r="D22" s="41" t="s">
        <v>30</v>
      </c>
      <c r="E22" s="40" t="s">
        <v>31</v>
      </c>
      <c r="F22" s="40" t="s">
        <v>32</v>
      </c>
      <c r="G22" s="26">
        <v>1</v>
      </c>
      <c r="H22" s="32">
        <v>6000</v>
      </c>
      <c r="I22" s="40">
        <v>1</v>
      </c>
      <c r="J22" s="32">
        <f aca="true" t="shared" si="3" ref="J22:J28">H22*I22</f>
        <v>6000</v>
      </c>
      <c r="K22" s="32">
        <f>J22*0.09</f>
        <v>540</v>
      </c>
      <c r="L22" s="32">
        <v>200</v>
      </c>
      <c r="M22" s="48">
        <f t="shared" si="2"/>
        <v>6740</v>
      </c>
      <c r="N22" s="30" t="s">
        <v>177</v>
      </c>
      <c r="O22" s="30" t="s">
        <v>47</v>
      </c>
      <c r="P22" s="30" t="s">
        <v>47</v>
      </c>
      <c r="Q22" s="30" t="s">
        <v>47</v>
      </c>
      <c r="R22" s="102" t="s">
        <v>47</v>
      </c>
      <c r="S22" s="31"/>
    </row>
    <row r="23" spans="1:19" ht="31.5" customHeight="1">
      <c r="A23" s="26" t="s">
        <v>39</v>
      </c>
      <c r="B23" s="45" t="s">
        <v>34</v>
      </c>
      <c r="C23" s="31" t="s">
        <v>58</v>
      </c>
      <c r="D23" s="41" t="s">
        <v>30</v>
      </c>
      <c r="E23" s="40" t="s">
        <v>31</v>
      </c>
      <c r="F23" s="40" t="s">
        <v>47</v>
      </c>
      <c r="G23" s="26">
        <v>5</v>
      </c>
      <c r="H23" s="32">
        <v>2500</v>
      </c>
      <c r="I23" s="40">
        <v>4</v>
      </c>
      <c r="J23" s="32">
        <f t="shared" si="3"/>
        <v>10000</v>
      </c>
      <c r="K23" s="32">
        <f>J23*0.09</f>
        <v>900</v>
      </c>
      <c r="L23" s="32">
        <v>0</v>
      </c>
      <c r="M23" s="48">
        <f t="shared" si="2"/>
        <v>10900</v>
      </c>
      <c r="N23" s="30" t="s">
        <v>47</v>
      </c>
      <c r="O23" s="30" t="s">
        <v>177</v>
      </c>
      <c r="P23" s="30" t="s">
        <v>177</v>
      </c>
      <c r="Q23" s="30" t="s">
        <v>177</v>
      </c>
      <c r="R23" s="102" t="s">
        <v>47</v>
      </c>
      <c r="S23" s="31"/>
    </row>
    <row r="24" spans="1:19" ht="31.5" customHeight="1">
      <c r="A24" s="26" t="s">
        <v>39</v>
      </c>
      <c r="B24" s="45" t="s">
        <v>34</v>
      </c>
      <c r="C24" s="31" t="s">
        <v>59</v>
      </c>
      <c r="D24" s="41" t="s">
        <v>30</v>
      </c>
      <c r="E24" s="40" t="s">
        <v>31</v>
      </c>
      <c r="F24" s="40" t="s">
        <v>47</v>
      </c>
      <c r="G24" s="26">
        <v>5</v>
      </c>
      <c r="H24" s="32">
        <v>2700</v>
      </c>
      <c r="I24" s="40">
        <v>2</v>
      </c>
      <c r="J24" s="32">
        <f t="shared" si="3"/>
        <v>5400</v>
      </c>
      <c r="K24" s="32">
        <f>J24*0.09</f>
        <v>486</v>
      </c>
      <c r="L24" s="32">
        <v>0</v>
      </c>
      <c r="M24" s="48">
        <f t="shared" si="2"/>
        <v>5886</v>
      </c>
      <c r="N24" s="30" t="s">
        <v>47</v>
      </c>
      <c r="O24" s="30" t="s">
        <v>177</v>
      </c>
      <c r="P24" s="30" t="s">
        <v>177</v>
      </c>
      <c r="Q24" s="30" t="s">
        <v>177</v>
      </c>
      <c r="R24" s="102" t="s">
        <v>47</v>
      </c>
      <c r="S24" s="31"/>
    </row>
    <row r="25" spans="1:19" ht="31.5" customHeight="1">
      <c r="A25" s="26" t="s">
        <v>39</v>
      </c>
      <c r="B25" s="45" t="s">
        <v>34</v>
      </c>
      <c r="C25" s="31" t="s">
        <v>60</v>
      </c>
      <c r="D25" s="41" t="s">
        <v>30</v>
      </c>
      <c r="E25" s="40" t="s">
        <v>31</v>
      </c>
      <c r="F25" s="40" t="s">
        <v>47</v>
      </c>
      <c r="G25" s="26">
        <v>5</v>
      </c>
      <c r="H25" s="32">
        <v>8000</v>
      </c>
      <c r="I25" s="40">
        <v>4</v>
      </c>
      <c r="J25" s="32">
        <f t="shared" si="3"/>
        <v>32000</v>
      </c>
      <c r="K25" s="32">
        <f>J25*0.09</f>
        <v>2880</v>
      </c>
      <c r="L25" s="32">
        <v>0</v>
      </c>
      <c r="M25" s="48">
        <f t="shared" si="2"/>
        <v>34880</v>
      </c>
      <c r="N25" s="30" t="s">
        <v>47</v>
      </c>
      <c r="O25" s="30" t="s">
        <v>177</v>
      </c>
      <c r="P25" s="30" t="s">
        <v>177</v>
      </c>
      <c r="Q25" s="30" t="s">
        <v>177</v>
      </c>
      <c r="R25" s="102" t="s">
        <v>47</v>
      </c>
      <c r="S25" s="31"/>
    </row>
    <row r="26" spans="1:19" ht="31.5" customHeight="1">
      <c r="A26" s="26" t="s">
        <v>39</v>
      </c>
      <c r="B26" s="45" t="s">
        <v>34</v>
      </c>
      <c r="C26" s="31" t="s">
        <v>61</v>
      </c>
      <c r="D26" s="41" t="s">
        <v>30</v>
      </c>
      <c r="E26" s="40" t="s">
        <v>31</v>
      </c>
      <c r="F26" s="40" t="s">
        <v>47</v>
      </c>
      <c r="G26" s="26">
        <v>4</v>
      </c>
      <c r="H26" s="32">
        <v>500</v>
      </c>
      <c r="I26" s="40">
        <v>4</v>
      </c>
      <c r="J26" s="32">
        <f t="shared" si="3"/>
        <v>2000</v>
      </c>
      <c r="K26" s="32">
        <f>J26*0.09</f>
        <v>180</v>
      </c>
      <c r="L26" s="32">
        <v>0</v>
      </c>
      <c r="M26" s="48">
        <f t="shared" si="2"/>
        <v>2180</v>
      </c>
      <c r="N26" s="30" t="s">
        <v>177</v>
      </c>
      <c r="O26" s="30" t="s">
        <v>47</v>
      </c>
      <c r="P26" s="30" t="s">
        <v>177</v>
      </c>
      <c r="Q26" s="30" t="s">
        <v>47</v>
      </c>
      <c r="R26" s="102" t="s">
        <v>47</v>
      </c>
      <c r="S26" s="31"/>
    </row>
    <row r="27" spans="1:19" ht="31.5" customHeight="1">
      <c r="A27" s="26" t="s">
        <v>39</v>
      </c>
      <c r="B27" s="45" t="s">
        <v>34</v>
      </c>
      <c r="C27" s="31" t="s">
        <v>62</v>
      </c>
      <c r="D27" s="41" t="s">
        <v>55</v>
      </c>
      <c r="E27" s="40" t="s">
        <v>31</v>
      </c>
      <c r="F27" s="40" t="s">
        <v>47</v>
      </c>
      <c r="G27" s="26">
        <v>5</v>
      </c>
      <c r="H27" s="32">
        <v>6000</v>
      </c>
      <c r="I27" s="40">
        <v>2</v>
      </c>
      <c r="J27" s="32">
        <f t="shared" si="3"/>
        <v>12000</v>
      </c>
      <c r="K27" s="32">
        <v>0</v>
      </c>
      <c r="L27" s="32">
        <v>0</v>
      </c>
      <c r="M27" s="48">
        <f t="shared" si="2"/>
        <v>12000</v>
      </c>
      <c r="N27" s="30" t="s">
        <v>47</v>
      </c>
      <c r="O27" s="30" t="s">
        <v>47</v>
      </c>
      <c r="P27" s="30" t="s">
        <v>177</v>
      </c>
      <c r="Q27" s="30" t="s">
        <v>177</v>
      </c>
      <c r="R27" s="102" t="s">
        <v>47</v>
      </c>
      <c r="S27" s="31"/>
    </row>
    <row r="28" spans="1:19" ht="31.5" customHeight="1">
      <c r="A28" s="26" t="s">
        <v>39</v>
      </c>
      <c r="B28" s="45" t="s">
        <v>34</v>
      </c>
      <c r="C28" s="31" t="s">
        <v>63</v>
      </c>
      <c r="D28" s="41" t="s">
        <v>55</v>
      </c>
      <c r="E28" s="40" t="s">
        <v>31</v>
      </c>
      <c r="F28" s="40" t="s">
        <v>33</v>
      </c>
      <c r="G28" s="26">
        <v>1</v>
      </c>
      <c r="H28" s="32">
        <v>3000</v>
      </c>
      <c r="I28" s="40">
        <v>3</v>
      </c>
      <c r="J28" s="32">
        <f t="shared" si="3"/>
        <v>9000</v>
      </c>
      <c r="K28" s="32">
        <v>0</v>
      </c>
      <c r="L28" s="32">
        <v>0</v>
      </c>
      <c r="M28" s="48">
        <f t="shared" si="2"/>
        <v>9000</v>
      </c>
      <c r="N28" s="30" t="s">
        <v>47</v>
      </c>
      <c r="O28" s="30" t="s">
        <v>47</v>
      </c>
      <c r="P28" s="30" t="s">
        <v>177</v>
      </c>
      <c r="Q28" s="30" t="s">
        <v>177</v>
      </c>
      <c r="R28" s="102" t="s">
        <v>47</v>
      </c>
      <c r="S28" s="91" t="s">
        <v>189</v>
      </c>
    </row>
    <row r="29" spans="1:19" ht="36.75" customHeight="1">
      <c r="A29" s="26" t="s">
        <v>73</v>
      </c>
      <c r="B29" s="45" t="s">
        <v>34</v>
      </c>
      <c r="C29" s="47" t="s">
        <v>74</v>
      </c>
      <c r="D29" s="41" t="s">
        <v>66</v>
      </c>
      <c r="E29" s="40" t="s">
        <v>47</v>
      </c>
      <c r="F29" s="40" t="s">
        <v>47</v>
      </c>
      <c r="G29" s="40" t="s">
        <v>75</v>
      </c>
      <c r="H29" s="50" t="s">
        <v>76</v>
      </c>
      <c r="I29" s="26">
        <v>4</v>
      </c>
      <c r="J29" s="51">
        <v>10000</v>
      </c>
      <c r="K29" s="32"/>
      <c r="L29" s="32"/>
      <c r="M29" s="48">
        <f t="shared" si="2"/>
        <v>10000</v>
      </c>
      <c r="N29" s="10" t="s">
        <v>47</v>
      </c>
      <c r="O29" s="10" t="s">
        <v>47</v>
      </c>
      <c r="P29" s="10" t="s">
        <v>177</v>
      </c>
      <c r="Q29" s="10" t="s">
        <v>177</v>
      </c>
      <c r="R29" s="102" t="s">
        <v>47</v>
      </c>
      <c r="S29" s="31"/>
    </row>
    <row r="30" spans="1:19" ht="48.75" customHeight="1">
      <c r="A30" s="26" t="s">
        <v>73</v>
      </c>
      <c r="B30" s="45" t="s">
        <v>34</v>
      </c>
      <c r="C30" s="47" t="s">
        <v>78</v>
      </c>
      <c r="D30" s="41" t="s">
        <v>66</v>
      </c>
      <c r="E30" s="40" t="s">
        <v>47</v>
      </c>
      <c r="F30" s="40" t="s">
        <v>47</v>
      </c>
      <c r="G30" s="40" t="s">
        <v>75</v>
      </c>
      <c r="H30" s="50" t="s">
        <v>79</v>
      </c>
      <c r="I30" s="26">
        <v>3</v>
      </c>
      <c r="J30" s="51">
        <f>I30*10560</f>
        <v>31680</v>
      </c>
      <c r="K30" s="32"/>
      <c r="L30" s="32"/>
      <c r="M30" s="48">
        <f t="shared" si="2"/>
        <v>31680</v>
      </c>
      <c r="N30" s="10" t="s">
        <v>47</v>
      </c>
      <c r="O30" s="10" t="s">
        <v>47</v>
      </c>
      <c r="P30" s="10" t="s">
        <v>177</v>
      </c>
      <c r="Q30" s="10" t="s">
        <v>177</v>
      </c>
      <c r="R30" s="102" t="s">
        <v>47</v>
      </c>
      <c r="S30" s="31" t="s">
        <v>184</v>
      </c>
    </row>
    <row r="31" spans="1:19" ht="42" customHeight="1">
      <c r="A31" s="26" t="s">
        <v>73</v>
      </c>
      <c r="B31" s="45" t="s">
        <v>34</v>
      </c>
      <c r="C31" s="47" t="s">
        <v>80</v>
      </c>
      <c r="D31" s="41" t="s">
        <v>66</v>
      </c>
      <c r="E31" s="40" t="s">
        <v>47</v>
      </c>
      <c r="F31" s="40" t="s">
        <v>47</v>
      </c>
      <c r="G31" s="40" t="s">
        <v>75</v>
      </c>
      <c r="H31" s="50" t="s">
        <v>81</v>
      </c>
      <c r="I31" s="26">
        <v>3</v>
      </c>
      <c r="J31" s="51">
        <v>4500</v>
      </c>
      <c r="K31" s="32"/>
      <c r="L31" s="32"/>
      <c r="M31" s="48">
        <f t="shared" si="2"/>
        <v>4500</v>
      </c>
      <c r="N31" s="10" t="s">
        <v>47</v>
      </c>
      <c r="O31" s="10" t="s">
        <v>47</v>
      </c>
      <c r="P31" s="10" t="s">
        <v>177</v>
      </c>
      <c r="Q31" s="10" t="s">
        <v>47</v>
      </c>
      <c r="R31" s="102" t="s">
        <v>47</v>
      </c>
      <c r="S31" s="31" t="s">
        <v>69</v>
      </c>
    </row>
    <row r="32" spans="1:19" ht="63" customHeight="1">
      <c r="A32" s="26" t="s">
        <v>73</v>
      </c>
      <c r="B32" s="45" t="s">
        <v>34</v>
      </c>
      <c r="C32" s="47" t="s">
        <v>82</v>
      </c>
      <c r="D32" s="41" t="s">
        <v>66</v>
      </c>
      <c r="E32" s="40" t="s">
        <v>47</v>
      </c>
      <c r="F32" s="40" t="s">
        <v>47</v>
      </c>
      <c r="G32" s="40" t="s">
        <v>75</v>
      </c>
      <c r="H32" s="50" t="s">
        <v>83</v>
      </c>
      <c r="I32" s="26">
        <v>3</v>
      </c>
      <c r="J32" s="51">
        <v>31500</v>
      </c>
      <c r="K32" s="32"/>
      <c r="L32" s="32"/>
      <c r="M32" s="48">
        <f t="shared" si="2"/>
        <v>31500</v>
      </c>
      <c r="N32" s="10" t="s">
        <v>47</v>
      </c>
      <c r="O32" s="10" t="s">
        <v>47</v>
      </c>
      <c r="P32" s="10" t="s">
        <v>177</v>
      </c>
      <c r="Q32" s="10" t="s">
        <v>47</v>
      </c>
      <c r="R32" s="102" t="s">
        <v>47</v>
      </c>
      <c r="S32" s="31" t="s">
        <v>71</v>
      </c>
    </row>
    <row r="33" spans="1:19" ht="39" customHeight="1">
      <c r="A33" s="26" t="s">
        <v>73</v>
      </c>
      <c r="B33" s="45" t="s">
        <v>34</v>
      </c>
      <c r="C33" s="47" t="s">
        <v>84</v>
      </c>
      <c r="D33" s="41" t="s">
        <v>66</v>
      </c>
      <c r="E33" s="40" t="s">
        <v>47</v>
      </c>
      <c r="F33" s="40" t="s">
        <v>47</v>
      </c>
      <c r="G33" s="40" t="s">
        <v>75</v>
      </c>
      <c r="H33" s="50" t="s">
        <v>85</v>
      </c>
      <c r="I33" s="26">
        <v>3</v>
      </c>
      <c r="J33" s="51">
        <v>15000</v>
      </c>
      <c r="K33" s="32"/>
      <c r="L33" s="32"/>
      <c r="M33" s="48">
        <f t="shared" si="2"/>
        <v>15000</v>
      </c>
      <c r="N33" s="10" t="s">
        <v>47</v>
      </c>
      <c r="O33" s="10" t="s">
        <v>47</v>
      </c>
      <c r="P33" s="10" t="s">
        <v>177</v>
      </c>
      <c r="Q33" s="10" t="s">
        <v>177</v>
      </c>
      <c r="R33" s="102" t="s">
        <v>47</v>
      </c>
      <c r="S33" s="31"/>
    </row>
    <row r="34" spans="1:19" ht="54" customHeight="1">
      <c r="A34" s="26" t="s">
        <v>73</v>
      </c>
      <c r="B34" s="45" t="s">
        <v>34</v>
      </c>
      <c r="C34" s="47" t="s">
        <v>86</v>
      </c>
      <c r="D34" s="41" t="s">
        <v>66</v>
      </c>
      <c r="E34" s="40" t="s">
        <v>47</v>
      </c>
      <c r="F34" s="40" t="s">
        <v>47</v>
      </c>
      <c r="G34" s="40" t="s">
        <v>75</v>
      </c>
      <c r="H34" s="50" t="s">
        <v>87</v>
      </c>
      <c r="I34" s="40">
        <v>3</v>
      </c>
      <c r="J34" s="51">
        <v>15000</v>
      </c>
      <c r="K34" s="32"/>
      <c r="L34" s="32"/>
      <c r="M34" s="48">
        <f t="shared" si="2"/>
        <v>15000</v>
      </c>
      <c r="N34" s="30" t="s">
        <v>177</v>
      </c>
      <c r="O34" s="30" t="s">
        <v>47</v>
      </c>
      <c r="P34" s="30" t="s">
        <v>177</v>
      </c>
      <c r="Q34" s="30" t="s">
        <v>177</v>
      </c>
      <c r="R34" s="102" t="s">
        <v>47</v>
      </c>
      <c r="S34" s="31" t="s">
        <v>77</v>
      </c>
    </row>
    <row r="35" spans="1:19" ht="39.75" customHeight="1">
      <c r="A35" s="26" t="s">
        <v>73</v>
      </c>
      <c r="B35" s="45" t="s">
        <v>34</v>
      </c>
      <c r="C35" s="31" t="s">
        <v>88</v>
      </c>
      <c r="D35" s="41" t="s">
        <v>46</v>
      </c>
      <c r="E35" s="40" t="s">
        <v>47</v>
      </c>
      <c r="F35" s="40" t="s">
        <v>89</v>
      </c>
      <c r="G35" s="40">
        <v>3</v>
      </c>
      <c r="H35" s="53" t="s">
        <v>4</v>
      </c>
      <c r="I35" s="40">
        <v>1</v>
      </c>
      <c r="J35" s="51">
        <v>1299</v>
      </c>
      <c r="K35" s="32">
        <f>J35*0.09</f>
        <v>116.91</v>
      </c>
      <c r="L35" s="32"/>
      <c r="M35" s="48">
        <f>1299+167</f>
        <v>1466</v>
      </c>
      <c r="N35" s="30" t="s">
        <v>47</v>
      </c>
      <c r="O35" s="30" t="s">
        <v>47</v>
      </c>
      <c r="P35" s="30" t="s">
        <v>47</v>
      </c>
      <c r="Q35" s="30" t="s">
        <v>47</v>
      </c>
      <c r="R35" s="102" t="s">
        <v>177</v>
      </c>
      <c r="S35" s="108" t="s">
        <v>77</v>
      </c>
    </row>
    <row r="36" spans="1:19" ht="31.5" customHeight="1">
      <c r="A36" s="26" t="s">
        <v>73</v>
      </c>
      <c r="B36" s="45" t="s">
        <v>34</v>
      </c>
      <c r="C36" s="31" t="s">
        <v>90</v>
      </c>
      <c r="D36" s="41" t="s">
        <v>46</v>
      </c>
      <c r="E36" s="40" t="s">
        <v>47</v>
      </c>
      <c r="F36" s="40" t="s">
        <v>89</v>
      </c>
      <c r="G36" s="40">
        <v>3</v>
      </c>
      <c r="H36" s="50" t="s">
        <v>4</v>
      </c>
      <c r="I36" s="40">
        <v>1</v>
      </c>
      <c r="J36" s="51">
        <v>1299</v>
      </c>
      <c r="K36" s="32">
        <f>J36*0.09</f>
        <v>116.91</v>
      </c>
      <c r="L36" s="32"/>
      <c r="M36" s="48">
        <f>1299+167</f>
        <v>1466</v>
      </c>
      <c r="N36" s="30" t="s">
        <v>47</v>
      </c>
      <c r="O36" s="30" t="s">
        <v>47</v>
      </c>
      <c r="P36" s="30" t="s">
        <v>47</v>
      </c>
      <c r="Q36" s="30" t="s">
        <v>47</v>
      </c>
      <c r="R36" s="102" t="s">
        <v>177</v>
      </c>
      <c r="S36" s="108" t="s">
        <v>77</v>
      </c>
    </row>
    <row r="37" spans="1:19" ht="48.75" customHeight="1">
      <c r="A37" s="26" t="s">
        <v>73</v>
      </c>
      <c r="B37" s="45" t="s">
        <v>34</v>
      </c>
      <c r="C37" s="31" t="s">
        <v>91</v>
      </c>
      <c r="D37" s="41" t="s">
        <v>46</v>
      </c>
      <c r="E37" s="40" t="s">
        <v>47</v>
      </c>
      <c r="F37" s="40" t="s">
        <v>89</v>
      </c>
      <c r="G37" s="26">
        <v>3</v>
      </c>
      <c r="H37" s="50"/>
      <c r="I37" s="40">
        <v>1</v>
      </c>
      <c r="J37" s="32">
        <v>550</v>
      </c>
      <c r="K37" s="32">
        <f>J37*0.09</f>
        <v>49.5</v>
      </c>
      <c r="L37" s="32"/>
      <c r="M37" s="48">
        <f>J37+K37+L37</f>
        <v>599.5</v>
      </c>
      <c r="N37" s="30" t="s">
        <v>47</v>
      </c>
      <c r="O37" s="30" t="s">
        <v>47</v>
      </c>
      <c r="P37" s="30" t="s">
        <v>47</v>
      </c>
      <c r="Q37" s="30" t="s">
        <v>47</v>
      </c>
      <c r="R37" s="102" t="s">
        <v>177</v>
      </c>
      <c r="S37" s="91" t="s">
        <v>77</v>
      </c>
    </row>
    <row r="38" spans="1:19" ht="42.75" customHeight="1">
      <c r="A38" s="26" t="s">
        <v>73</v>
      </c>
      <c r="B38" s="45" t="s">
        <v>34</v>
      </c>
      <c r="C38" s="31" t="s">
        <v>92</v>
      </c>
      <c r="D38" s="41" t="s">
        <v>93</v>
      </c>
      <c r="E38" s="40" t="s">
        <v>40</v>
      </c>
      <c r="F38" s="40" t="s">
        <v>89</v>
      </c>
      <c r="G38" s="26"/>
      <c r="H38" s="50"/>
      <c r="I38" s="40">
        <v>1</v>
      </c>
      <c r="J38" s="32">
        <v>1000</v>
      </c>
      <c r="K38" s="32"/>
      <c r="L38" s="32"/>
      <c r="M38" s="48">
        <v>1000</v>
      </c>
      <c r="N38" s="30" t="s">
        <v>47</v>
      </c>
      <c r="O38" s="30" t="s">
        <v>47</v>
      </c>
      <c r="P38" s="30" t="s">
        <v>47</v>
      </c>
      <c r="Q38" s="30" t="s">
        <v>47</v>
      </c>
      <c r="R38" s="109" t="s">
        <v>177</v>
      </c>
      <c r="S38" s="91" t="s">
        <v>77</v>
      </c>
    </row>
    <row r="39" spans="1:19" ht="31.5" customHeight="1">
      <c r="A39" s="26" t="s">
        <v>128</v>
      </c>
      <c r="B39" s="45" t="s">
        <v>34</v>
      </c>
      <c r="C39" s="31" t="s">
        <v>129</v>
      </c>
      <c r="D39" s="41" t="s">
        <v>46</v>
      </c>
      <c r="E39" s="40" t="s">
        <v>31</v>
      </c>
      <c r="F39" s="40" t="s">
        <v>47</v>
      </c>
      <c r="G39" s="40">
        <v>15</v>
      </c>
      <c r="H39" s="37">
        <v>92900</v>
      </c>
      <c r="I39" s="26">
        <v>1</v>
      </c>
      <c r="J39" s="38">
        <f aca="true" t="shared" si="4" ref="J39:J52">H39*I39</f>
        <v>92900</v>
      </c>
      <c r="K39" s="38">
        <f aca="true" t="shared" si="5" ref="K39:K46">J39*0.09</f>
        <v>8361</v>
      </c>
      <c r="L39" s="38">
        <v>4500</v>
      </c>
      <c r="M39" s="39">
        <f aca="true" t="shared" si="6" ref="M39:M53">SUM(J39:L39)</f>
        <v>105761</v>
      </c>
      <c r="N39" s="110" t="s">
        <v>47</v>
      </c>
      <c r="O39" s="111" t="s">
        <v>177</v>
      </c>
      <c r="P39" s="30" t="s">
        <v>177</v>
      </c>
      <c r="Q39" s="30" t="s">
        <v>177</v>
      </c>
      <c r="R39" s="109" t="s">
        <v>47</v>
      </c>
      <c r="S39" s="31" t="s">
        <v>77</v>
      </c>
    </row>
    <row r="40" spans="1:19" ht="31.5" customHeight="1">
      <c r="A40" s="26" t="s">
        <v>128</v>
      </c>
      <c r="B40" s="45" t="s">
        <v>34</v>
      </c>
      <c r="C40" s="31" t="s">
        <v>130</v>
      </c>
      <c r="D40" s="41" t="s">
        <v>46</v>
      </c>
      <c r="E40" s="40" t="s">
        <v>31</v>
      </c>
      <c r="F40" s="40" t="s">
        <v>47</v>
      </c>
      <c r="G40" s="40">
        <v>15</v>
      </c>
      <c r="H40" s="37">
        <v>89900</v>
      </c>
      <c r="I40" s="26">
        <v>1</v>
      </c>
      <c r="J40" s="38">
        <f t="shared" si="4"/>
        <v>89900</v>
      </c>
      <c r="K40" s="38">
        <f t="shared" si="5"/>
        <v>8091</v>
      </c>
      <c r="L40" s="38">
        <v>4500</v>
      </c>
      <c r="M40" s="39">
        <f t="shared" si="6"/>
        <v>102491</v>
      </c>
      <c r="N40" s="110" t="s">
        <v>47</v>
      </c>
      <c r="O40" s="111" t="s">
        <v>177</v>
      </c>
      <c r="P40" s="30" t="s">
        <v>177</v>
      </c>
      <c r="Q40" s="30" t="s">
        <v>177</v>
      </c>
      <c r="R40" s="109" t="s">
        <v>47</v>
      </c>
      <c r="S40" s="31"/>
    </row>
    <row r="41" spans="1:19" ht="31.5" customHeight="1">
      <c r="A41" s="26" t="s">
        <v>128</v>
      </c>
      <c r="B41" s="46" t="s">
        <v>34</v>
      </c>
      <c r="C41" s="31" t="s">
        <v>187</v>
      </c>
      <c r="D41" s="41" t="s">
        <v>46</v>
      </c>
      <c r="E41" s="40" t="s">
        <v>31</v>
      </c>
      <c r="F41" s="40" t="s">
        <v>47</v>
      </c>
      <c r="G41" s="26">
        <v>1</v>
      </c>
      <c r="H41" s="27">
        <v>7500</v>
      </c>
      <c r="I41" s="40">
        <v>1</v>
      </c>
      <c r="J41" s="38">
        <f t="shared" si="4"/>
        <v>7500</v>
      </c>
      <c r="K41" s="38">
        <f t="shared" si="5"/>
        <v>675</v>
      </c>
      <c r="L41" s="38">
        <v>-675</v>
      </c>
      <c r="M41" s="39">
        <f t="shared" si="6"/>
        <v>7500</v>
      </c>
      <c r="N41" s="110" t="s">
        <v>47</v>
      </c>
      <c r="O41" s="111" t="s">
        <v>47</v>
      </c>
      <c r="P41" s="30" t="s">
        <v>177</v>
      </c>
      <c r="Q41" s="30" t="s">
        <v>177</v>
      </c>
      <c r="R41" s="109" t="s">
        <v>47</v>
      </c>
      <c r="S41" s="31" t="s">
        <v>77</v>
      </c>
    </row>
    <row r="42" spans="1:19" ht="44.25" customHeight="1">
      <c r="A42" s="26" t="s">
        <v>128</v>
      </c>
      <c r="B42" s="46" t="s">
        <v>34</v>
      </c>
      <c r="C42" s="31" t="s">
        <v>134</v>
      </c>
      <c r="D42" s="41" t="s">
        <v>46</v>
      </c>
      <c r="E42" s="40" t="s">
        <v>31</v>
      </c>
      <c r="F42" s="40" t="s">
        <v>47</v>
      </c>
      <c r="G42" s="26">
        <v>10</v>
      </c>
      <c r="H42" s="32">
        <v>130000</v>
      </c>
      <c r="I42" s="90">
        <v>1</v>
      </c>
      <c r="J42" s="38">
        <f t="shared" si="4"/>
        <v>130000</v>
      </c>
      <c r="K42" s="38">
        <f t="shared" si="5"/>
        <v>11700</v>
      </c>
      <c r="L42" s="38">
        <v>8300</v>
      </c>
      <c r="M42" s="39">
        <f t="shared" si="6"/>
        <v>150000</v>
      </c>
      <c r="N42" s="110" t="s">
        <v>47</v>
      </c>
      <c r="O42" s="111" t="s">
        <v>177</v>
      </c>
      <c r="P42" s="30" t="s">
        <v>177</v>
      </c>
      <c r="Q42" s="30" t="s">
        <v>177</v>
      </c>
      <c r="R42" s="109" t="s">
        <v>47</v>
      </c>
      <c r="S42" s="31" t="s">
        <v>77</v>
      </c>
    </row>
    <row r="43" spans="1:19" ht="44.25" customHeight="1">
      <c r="A43" s="26" t="s">
        <v>128</v>
      </c>
      <c r="B43" s="46" t="s">
        <v>34</v>
      </c>
      <c r="C43" s="91" t="s">
        <v>135</v>
      </c>
      <c r="D43" s="92" t="s">
        <v>46</v>
      </c>
      <c r="E43" s="90" t="s">
        <v>31</v>
      </c>
      <c r="F43" s="90" t="s">
        <v>47</v>
      </c>
      <c r="G43" s="100">
        <v>10</v>
      </c>
      <c r="H43" s="93">
        <v>21000</v>
      </c>
      <c r="I43" s="90">
        <v>1</v>
      </c>
      <c r="J43" s="38">
        <f t="shared" si="4"/>
        <v>21000</v>
      </c>
      <c r="K43" s="38">
        <f t="shared" si="5"/>
        <v>1890</v>
      </c>
      <c r="L43" s="38">
        <v>2110</v>
      </c>
      <c r="M43" s="39">
        <f t="shared" si="6"/>
        <v>25000</v>
      </c>
      <c r="N43" s="110" t="s">
        <v>47</v>
      </c>
      <c r="O43" s="111" t="s">
        <v>177</v>
      </c>
      <c r="P43" s="30" t="s">
        <v>177</v>
      </c>
      <c r="Q43" s="30" t="s">
        <v>177</v>
      </c>
      <c r="R43" s="109" t="s">
        <v>47</v>
      </c>
      <c r="S43" s="31" t="s">
        <v>77</v>
      </c>
    </row>
    <row r="44" spans="1:19" ht="44.25" customHeight="1">
      <c r="A44" s="26" t="s">
        <v>128</v>
      </c>
      <c r="B44" s="46" t="s">
        <v>34</v>
      </c>
      <c r="C44" s="91" t="s">
        <v>136</v>
      </c>
      <c r="D44" s="92" t="s">
        <v>46</v>
      </c>
      <c r="E44" s="90" t="s">
        <v>31</v>
      </c>
      <c r="F44" s="90" t="s">
        <v>47</v>
      </c>
      <c r="G44" s="100">
        <v>15</v>
      </c>
      <c r="H44" s="93">
        <v>2000</v>
      </c>
      <c r="I44" s="90">
        <v>1</v>
      </c>
      <c r="J44" s="38">
        <f t="shared" si="4"/>
        <v>2000</v>
      </c>
      <c r="K44" s="38">
        <f t="shared" si="5"/>
        <v>180</v>
      </c>
      <c r="L44" s="38">
        <v>120</v>
      </c>
      <c r="M44" s="39">
        <f t="shared" si="6"/>
        <v>2300</v>
      </c>
      <c r="N44" s="110" t="s">
        <v>47</v>
      </c>
      <c r="O44" s="111" t="s">
        <v>177</v>
      </c>
      <c r="P44" s="30" t="s">
        <v>177</v>
      </c>
      <c r="Q44" s="30" t="s">
        <v>177</v>
      </c>
      <c r="R44" s="109" t="s">
        <v>47</v>
      </c>
      <c r="S44" s="31" t="s">
        <v>97</v>
      </c>
    </row>
    <row r="45" spans="1:19" ht="44.25" customHeight="1">
      <c r="A45" s="26" t="s">
        <v>128</v>
      </c>
      <c r="B45" s="46" t="s">
        <v>34</v>
      </c>
      <c r="C45" s="91" t="s">
        <v>140</v>
      </c>
      <c r="D45" s="92" t="s">
        <v>46</v>
      </c>
      <c r="E45" s="40" t="s">
        <v>31</v>
      </c>
      <c r="F45" s="40" t="s">
        <v>47</v>
      </c>
      <c r="G45" s="40">
        <v>1</v>
      </c>
      <c r="H45" s="93">
        <v>5900</v>
      </c>
      <c r="I45" s="90">
        <v>1</v>
      </c>
      <c r="J45" s="38">
        <f t="shared" si="4"/>
        <v>5900</v>
      </c>
      <c r="K45" s="38">
        <f t="shared" si="5"/>
        <v>531</v>
      </c>
      <c r="L45" s="38">
        <v>0</v>
      </c>
      <c r="M45" s="39">
        <f t="shared" si="6"/>
        <v>6431</v>
      </c>
      <c r="N45" s="110" t="s">
        <v>47</v>
      </c>
      <c r="O45" s="111" t="s">
        <v>47</v>
      </c>
      <c r="P45" s="30" t="s">
        <v>177</v>
      </c>
      <c r="Q45" s="30" t="s">
        <v>177</v>
      </c>
      <c r="R45" s="109" t="s">
        <v>47</v>
      </c>
      <c r="S45" s="31" t="s">
        <v>188</v>
      </c>
    </row>
    <row r="46" spans="1:19" ht="44.25" customHeight="1">
      <c r="A46" s="26" t="s">
        <v>128</v>
      </c>
      <c r="B46" s="46" t="s">
        <v>34</v>
      </c>
      <c r="C46" s="98" t="s">
        <v>144</v>
      </c>
      <c r="D46" s="41"/>
      <c r="E46" s="40"/>
      <c r="F46" s="40"/>
      <c r="G46" s="26"/>
      <c r="H46" s="32"/>
      <c r="I46" s="40"/>
      <c r="J46" s="38">
        <f t="shared" si="4"/>
        <v>0</v>
      </c>
      <c r="K46" s="38">
        <f t="shared" si="5"/>
        <v>0</v>
      </c>
      <c r="L46" s="38">
        <v>0</v>
      </c>
      <c r="M46" s="39">
        <f t="shared" si="6"/>
        <v>0</v>
      </c>
      <c r="N46" s="30" t="s">
        <v>177</v>
      </c>
      <c r="O46" s="111" t="s">
        <v>47</v>
      </c>
      <c r="P46" s="30" t="s">
        <v>177</v>
      </c>
      <c r="Q46" s="30" t="s">
        <v>177</v>
      </c>
      <c r="R46" s="109" t="s">
        <v>47</v>
      </c>
      <c r="S46" s="31"/>
    </row>
    <row r="47" spans="1:19" ht="31.5" customHeight="1">
      <c r="A47" s="26" t="s">
        <v>128</v>
      </c>
      <c r="B47" s="46" t="s">
        <v>34</v>
      </c>
      <c r="C47" s="31" t="s">
        <v>145</v>
      </c>
      <c r="D47" s="41" t="s">
        <v>46</v>
      </c>
      <c r="E47" s="40" t="s">
        <v>31</v>
      </c>
      <c r="F47" s="40" t="s">
        <v>146</v>
      </c>
      <c r="G47" s="40">
        <v>1</v>
      </c>
      <c r="H47" s="32">
        <v>2475</v>
      </c>
      <c r="I47" s="40">
        <v>1</v>
      </c>
      <c r="J47" s="38">
        <f t="shared" si="4"/>
        <v>2475</v>
      </c>
      <c r="K47" s="38">
        <v>0</v>
      </c>
      <c r="L47" s="38">
        <v>0</v>
      </c>
      <c r="M47" s="39">
        <f t="shared" si="6"/>
        <v>2475</v>
      </c>
      <c r="N47" s="110" t="s">
        <v>177</v>
      </c>
      <c r="O47" s="111" t="s">
        <v>47</v>
      </c>
      <c r="P47" s="30" t="s">
        <v>177</v>
      </c>
      <c r="Q47" s="30" t="s">
        <v>177</v>
      </c>
      <c r="R47" s="109" t="s">
        <v>47</v>
      </c>
      <c r="S47" s="31" t="s">
        <v>104</v>
      </c>
    </row>
    <row r="48" spans="1:19" ht="31.5" customHeight="1">
      <c r="A48" s="26" t="s">
        <v>128</v>
      </c>
      <c r="B48" s="46" t="s">
        <v>34</v>
      </c>
      <c r="C48" s="31" t="s">
        <v>147</v>
      </c>
      <c r="D48" s="41" t="s">
        <v>46</v>
      </c>
      <c r="E48" s="40" t="s">
        <v>31</v>
      </c>
      <c r="F48" s="40" t="s">
        <v>146</v>
      </c>
      <c r="G48" s="40">
        <v>1</v>
      </c>
      <c r="H48" s="32">
        <v>5800</v>
      </c>
      <c r="I48" s="40">
        <v>1</v>
      </c>
      <c r="J48" s="38">
        <f t="shared" si="4"/>
        <v>5800</v>
      </c>
      <c r="K48" s="38">
        <v>0</v>
      </c>
      <c r="L48" s="38">
        <v>0</v>
      </c>
      <c r="M48" s="39">
        <f t="shared" si="6"/>
        <v>5800</v>
      </c>
      <c r="N48" s="110" t="s">
        <v>177</v>
      </c>
      <c r="O48" s="111" t="s">
        <v>47</v>
      </c>
      <c r="P48" s="30" t="s">
        <v>177</v>
      </c>
      <c r="Q48" s="30" t="s">
        <v>177</v>
      </c>
      <c r="R48" s="109" t="s">
        <v>47</v>
      </c>
      <c r="S48" s="31" t="s">
        <v>106</v>
      </c>
    </row>
    <row r="49" spans="1:19" ht="31.5" customHeight="1">
      <c r="A49" s="26" t="s">
        <v>128</v>
      </c>
      <c r="B49" s="46" t="s">
        <v>34</v>
      </c>
      <c r="C49" s="31" t="s">
        <v>148</v>
      </c>
      <c r="D49" s="41" t="s">
        <v>46</v>
      </c>
      <c r="E49" s="40" t="s">
        <v>31</v>
      </c>
      <c r="F49" s="40" t="s">
        <v>146</v>
      </c>
      <c r="G49" s="40">
        <v>1</v>
      </c>
      <c r="H49" s="32">
        <v>1000</v>
      </c>
      <c r="I49" s="40">
        <v>1</v>
      </c>
      <c r="J49" s="38">
        <f t="shared" si="4"/>
        <v>1000</v>
      </c>
      <c r="K49" s="38">
        <v>0</v>
      </c>
      <c r="L49" s="38">
        <v>0</v>
      </c>
      <c r="M49" s="39">
        <f t="shared" si="6"/>
        <v>1000</v>
      </c>
      <c r="N49" s="110" t="s">
        <v>177</v>
      </c>
      <c r="O49" s="111" t="s">
        <v>47</v>
      </c>
      <c r="P49" s="30" t="s">
        <v>177</v>
      </c>
      <c r="Q49" s="30" t="s">
        <v>177</v>
      </c>
      <c r="R49" s="109" t="s">
        <v>47</v>
      </c>
      <c r="S49" s="31" t="s">
        <v>108</v>
      </c>
    </row>
    <row r="50" spans="1:19" ht="31.5" customHeight="1">
      <c r="A50" s="26" t="s">
        <v>128</v>
      </c>
      <c r="B50" s="46" t="s">
        <v>34</v>
      </c>
      <c r="C50" s="31" t="s">
        <v>149</v>
      </c>
      <c r="D50" s="41" t="s">
        <v>46</v>
      </c>
      <c r="E50" s="40" t="s">
        <v>31</v>
      </c>
      <c r="F50" s="40" t="s">
        <v>146</v>
      </c>
      <c r="G50" s="40">
        <v>1</v>
      </c>
      <c r="H50" s="32">
        <v>3150</v>
      </c>
      <c r="I50" s="40">
        <v>1</v>
      </c>
      <c r="J50" s="38">
        <f t="shared" si="4"/>
        <v>3150</v>
      </c>
      <c r="K50" s="38">
        <v>0</v>
      </c>
      <c r="L50" s="38">
        <v>0</v>
      </c>
      <c r="M50" s="39">
        <f t="shared" si="6"/>
        <v>3150</v>
      </c>
      <c r="N50" s="110" t="s">
        <v>177</v>
      </c>
      <c r="O50" s="111" t="s">
        <v>47</v>
      </c>
      <c r="P50" s="30" t="s">
        <v>177</v>
      </c>
      <c r="Q50" s="30" t="s">
        <v>177</v>
      </c>
      <c r="R50" s="109" t="s">
        <v>47</v>
      </c>
      <c r="S50" s="31" t="s">
        <v>110</v>
      </c>
    </row>
    <row r="51" spans="1:19" ht="31.5" customHeight="1">
      <c r="A51" s="26" t="s">
        <v>128</v>
      </c>
      <c r="B51" s="46" t="s">
        <v>34</v>
      </c>
      <c r="C51" s="31" t="s">
        <v>150</v>
      </c>
      <c r="D51" s="41" t="s">
        <v>46</v>
      </c>
      <c r="E51" s="40" t="s">
        <v>31</v>
      </c>
      <c r="F51" s="40" t="s">
        <v>146</v>
      </c>
      <c r="G51" s="40">
        <v>1</v>
      </c>
      <c r="H51" s="32">
        <v>3750</v>
      </c>
      <c r="I51" s="40">
        <v>1</v>
      </c>
      <c r="J51" s="38">
        <f t="shared" si="4"/>
        <v>3750</v>
      </c>
      <c r="K51" s="38">
        <v>0</v>
      </c>
      <c r="L51" s="38">
        <v>0</v>
      </c>
      <c r="M51" s="39">
        <f t="shared" si="6"/>
        <v>3750</v>
      </c>
      <c r="N51" s="110" t="s">
        <v>177</v>
      </c>
      <c r="O51" s="111" t="s">
        <v>47</v>
      </c>
      <c r="P51" s="30" t="s">
        <v>177</v>
      </c>
      <c r="Q51" s="30" t="s">
        <v>177</v>
      </c>
      <c r="R51" s="109" t="s">
        <v>47</v>
      </c>
      <c r="S51" s="31"/>
    </row>
    <row r="52" spans="1:19" ht="31.5" customHeight="1">
      <c r="A52" s="26" t="s">
        <v>128</v>
      </c>
      <c r="B52" s="46" t="s">
        <v>34</v>
      </c>
      <c r="C52" s="41" t="s">
        <v>151</v>
      </c>
      <c r="D52" s="41" t="s">
        <v>46</v>
      </c>
      <c r="E52" s="40" t="s">
        <v>31</v>
      </c>
      <c r="F52" s="40" t="s">
        <v>146</v>
      </c>
      <c r="G52" s="40">
        <v>1</v>
      </c>
      <c r="H52" s="32">
        <v>6500</v>
      </c>
      <c r="I52" s="40">
        <v>1</v>
      </c>
      <c r="J52" s="38">
        <f t="shared" si="4"/>
        <v>6500</v>
      </c>
      <c r="K52" s="38">
        <f>J52*0.09</f>
        <v>585</v>
      </c>
      <c r="L52" s="38">
        <v>500</v>
      </c>
      <c r="M52" s="39">
        <f t="shared" si="6"/>
        <v>7585</v>
      </c>
      <c r="N52" s="110" t="s">
        <v>177</v>
      </c>
      <c r="O52" s="111" t="s">
        <v>47</v>
      </c>
      <c r="P52" s="30" t="s">
        <v>177</v>
      </c>
      <c r="Q52" s="30" t="s">
        <v>177</v>
      </c>
      <c r="R52" s="109" t="s">
        <v>47</v>
      </c>
      <c r="S52" s="31"/>
    </row>
    <row r="53" spans="1:19" ht="31.5" customHeight="1">
      <c r="A53" s="86" t="s">
        <v>141</v>
      </c>
      <c r="B53" s="86" t="s">
        <v>34</v>
      </c>
      <c r="C53" s="94" t="s">
        <v>142</v>
      </c>
      <c r="D53" s="95" t="s">
        <v>46</v>
      </c>
      <c r="E53" s="97" t="s">
        <v>31</v>
      </c>
      <c r="F53" s="97" t="s">
        <v>47</v>
      </c>
      <c r="G53" s="97">
        <v>1</v>
      </c>
      <c r="H53" s="96" t="s">
        <v>4</v>
      </c>
      <c r="I53" s="97">
        <v>1</v>
      </c>
      <c r="J53" s="87">
        <v>120000</v>
      </c>
      <c r="K53" s="87"/>
      <c r="L53" s="87">
        <v>0</v>
      </c>
      <c r="M53" s="87">
        <f t="shared" si="6"/>
        <v>120000</v>
      </c>
      <c r="N53" s="112" t="s">
        <v>47</v>
      </c>
      <c r="O53" s="113" t="s">
        <v>47</v>
      </c>
      <c r="P53" s="88" t="s">
        <v>47</v>
      </c>
      <c r="Q53" s="88" t="s">
        <v>47</v>
      </c>
      <c r="R53" s="109" t="s">
        <v>47</v>
      </c>
      <c r="S53" s="31"/>
    </row>
    <row r="54" spans="1:19" ht="31.5" customHeight="1">
      <c r="A54" s="26" t="s">
        <v>127</v>
      </c>
      <c r="B54" s="45" t="s">
        <v>94</v>
      </c>
      <c r="C54" s="31" t="s">
        <v>95</v>
      </c>
      <c r="D54" s="41" t="s">
        <v>96</v>
      </c>
      <c r="E54" s="40" t="s">
        <v>31</v>
      </c>
      <c r="F54" s="40" t="s">
        <v>32</v>
      </c>
      <c r="G54" s="40" t="s">
        <v>67</v>
      </c>
      <c r="H54" s="32">
        <v>24000</v>
      </c>
      <c r="I54" s="26">
        <v>1</v>
      </c>
      <c r="J54" s="54">
        <f aca="true" t="shared" si="7" ref="J54:J66">H54*I54</f>
        <v>24000</v>
      </c>
      <c r="K54" s="54">
        <v>0</v>
      </c>
      <c r="L54" s="55">
        <v>0</v>
      </c>
      <c r="M54" s="48">
        <f aca="true" t="shared" si="8" ref="M54:M66">J54+K54+L54</f>
        <v>24000</v>
      </c>
      <c r="N54" s="10" t="s">
        <v>177</v>
      </c>
      <c r="O54" s="10" t="s">
        <v>47</v>
      </c>
      <c r="P54" s="10" t="s">
        <v>177</v>
      </c>
      <c r="Q54" s="10" t="s">
        <v>177</v>
      </c>
      <c r="R54" s="109" t="s">
        <v>47</v>
      </c>
      <c r="S54" s="31" t="s">
        <v>117</v>
      </c>
    </row>
    <row r="55" spans="1:19" ht="47.25" customHeight="1">
      <c r="A55" s="26" t="s">
        <v>127</v>
      </c>
      <c r="B55" s="45" t="s">
        <v>94</v>
      </c>
      <c r="C55" s="31" t="s">
        <v>98</v>
      </c>
      <c r="D55" s="35" t="s">
        <v>96</v>
      </c>
      <c r="E55" s="36" t="s">
        <v>67</v>
      </c>
      <c r="F55" s="36" t="s">
        <v>67</v>
      </c>
      <c r="G55" s="36" t="s">
        <v>67</v>
      </c>
      <c r="H55" s="33">
        <v>2320</v>
      </c>
      <c r="I55" s="44">
        <v>9</v>
      </c>
      <c r="J55" s="56">
        <f t="shared" si="7"/>
        <v>20880</v>
      </c>
      <c r="K55" s="56">
        <v>0</v>
      </c>
      <c r="L55" s="56">
        <v>0</v>
      </c>
      <c r="M55" s="57">
        <f t="shared" si="8"/>
        <v>20880</v>
      </c>
      <c r="N55" s="10" t="s">
        <v>47</v>
      </c>
      <c r="O55" s="10" t="s">
        <v>47</v>
      </c>
      <c r="P55" s="10" t="s">
        <v>177</v>
      </c>
      <c r="Q55" s="10" t="s">
        <v>177</v>
      </c>
      <c r="R55" s="109" t="s">
        <v>47</v>
      </c>
      <c r="S55" s="31"/>
    </row>
    <row r="56" spans="1:19" ht="44.25" customHeight="1">
      <c r="A56" s="26" t="s">
        <v>127</v>
      </c>
      <c r="B56" s="45" t="s">
        <v>94</v>
      </c>
      <c r="C56" s="31" t="s">
        <v>99</v>
      </c>
      <c r="D56" s="35" t="s">
        <v>100</v>
      </c>
      <c r="E56" s="36" t="s">
        <v>67</v>
      </c>
      <c r="F56" s="36" t="s">
        <v>67</v>
      </c>
      <c r="G56" s="36" t="s">
        <v>67</v>
      </c>
      <c r="H56" s="33">
        <v>2500</v>
      </c>
      <c r="I56" s="44">
        <v>3</v>
      </c>
      <c r="J56" s="56">
        <f t="shared" si="7"/>
        <v>7500</v>
      </c>
      <c r="K56" s="56">
        <v>0</v>
      </c>
      <c r="L56" s="56">
        <v>0</v>
      </c>
      <c r="M56" s="57">
        <f t="shared" si="8"/>
        <v>7500</v>
      </c>
      <c r="N56" s="10" t="s">
        <v>47</v>
      </c>
      <c r="O56" s="10" t="s">
        <v>47</v>
      </c>
      <c r="P56" s="10" t="s">
        <v>177</v>
      </c>
      <c r="Q56" s="10" t="s">
        <v>177</v>
      </c>
      <c r="R56" s="109" t="s">
        <v>47</v>
      </c>
      <c r="S56" s="31"/>
    </row>
    <row r="57" spans="1:19" ht="31.5" customHeight="1">
      <c r="A57" s="26" t="s">
        <v>127</v>
      </c>
      <c r="B57" s="45" t="s">
        <v>94</v>
      </c>
      <c r="C57" s="31" t="s">
        <v>107</v>
      </c>
      <c r="D57" s="35" t="s">
        <v>46</v>
      </c>
      <c r="E57" s="36" t="s">
        <v>31</v>
      </c>
      <c r="F57" s="36" t="s">
        <v>47</v>
      </c>
      <c r="G57" s="36">
        <v>5</v>
      </c>
      <c r="H57" s="33">
        <v>169</v>
      </c>
      <c r="I57" s="36">
        <v>10</v>
      </c>
      <c r="J57" s="56">
        <f t="shared" si="7"/>
        <v>1690</v>
      </c>
      <c r="K57" s="56">
        <v>0</v>
      </c>
      <c r="L57" s="56">
        <v>0</v>
      </c>
      <c r="M57" s="57">
        <f t="shared" si="8"/>
        <v>1690</v>
      </c>
      <c r="N57" s="30" t="s">
        <v>177</v>
      </c>
      <c r="O57" s="30" t="s">
        <v>47</v>
      </c>
      <c r="P57" s="30" t="s">
        <v>177</v>
      </c>
      <c r="Q57" s="30" t="s">
        <v>177</v>
      </c>
      <c r="R57" s="109" t="s">
        <v>47</v>
      </c>
      <c r="S57" s="31"/>
    </row>
    <row r="58" spans="1:19" ht="31.5" customHeight="1">
      <c r="A58" s="26" t="s">
        <v>127</v>
      </c>
      <c r="B58" s="45" t="s">
        <v>94</v>
      </c>
      <c r="C58" s="31" t="s">
        <v>111</v>
      </c>
      <c r="D58" s="34" t="s">
        <v>112</v>
      </c>
      <c r="E58" s="36" t="s">
        <v>31</v>
      </c>
      <c r="F58" s="36" t="s">
        <v>47</v>
      </c>
      <c r="G58" s="36">
        <v>1</v>
      </c>
      <c r="H58" s="33">
        <v>60</v>
      </c>
      <c r="I58" s="36">
        <v>60</v>
      </c>
      <c r="J58" s="56">
        <f t="shared" si="7"/>
        <v>3600</v>
      </c>
      <c r="K58" s="56">
        <v>0</v>
      </c>
      <c r="L58" s="56">
        <v>0</v>
      </c>
      <c r="M58" s="57">
        <f t="shared" si="8"/>
        <v>3600</v>
      </c>
      <c r="N58" s="30" t="s">
        <v>177</v>
      </c>
      <c r="O58" s="30" t="s">
        <v>47</v>
      </c>
      <c r="P58" s="30" t="s">
        <v>177</v>
      </c>
      <c r="Q58" s="30" t="s">
        <v>177</v>
      </c>
      <c r="R58" s="109" t="s">
        <v>47</v>
      </c>
      <c r="S58" s="31"/>
    </row>
    <row r="59" spans="1:19" ht="54" customHeight="1">
      <c r="A59" s="26" t="s">
        <v>127</v>
      </c>
      <c r="B59" s="45" t="s">
        <v>94</v>
      </c>
      <c r="C59" s="31" t="s">
        <v>113</v>
      </c>
      <c r="D59" s="34" t="s">
        <v>112</v>
      </c>
      <c r="E59" s="36" t="s">
        <v>31</v>
      </c>
      <c r="F59" s="36" t="s">
        <v>47</v>
      </c>
      <c r="G59" s="36">
        <v>1</v>
      </c>
      <c r="H59" s="33">
        <v>20</v>
      </c>
      <c r="I59" s="36">
        <v>20</v>
      </c>
      <c r="J59" s="56">
        <f t="shared" si="7"/>
        <v>400</v>
      </c>
      <c r="K59" s="56">
        <v>0</v>
      </c>
      <c r="L59" s="56">
        <v>0</v>
      </c>
      <c r="M59" s="57">
        <f t="shared" si="8"/>
        <v>400</v>
      </c>
      <c r="N59" s="30" t="s">
        <v>177</v>
      </c>
      <c r="O59" s="30" t="s">
        <v>47</v>
      </c>
      <c r="P59" s="30" t="s">
        <v>177</v>
      </c>
      <c r="Q59" s="30" t="s">
        <v>177</v>
      </c>
      <c r="R59" s="109" t="s">
        <v>47</v>
      </c>
      <c r="S59" s="31"/>
    </row>
    <row r="60" spans="1:19" ht="51.75" customHeight="1">
      <c r="A60" s="26" t="s">
        <v>127</v>
      </c>
      <c r="B60" s="45" t="s">
        <v>94</v>
      </c>
      <c r="C60" s="31" t="s">
        <v>178</v>
      </c>
      <c r="D60" s="34" t="s">
        <v>114</v>
      </c>
      <c r="E60" s="36" t="s">
        <v>31</v>
      </c>
      <c r="F60" s="36" t="s">
        <v>67</v>
      </c>
      <c r="G60" s="36" t="s">
        <v>67</v>
      </c>
      <c r="H60" s="33">
        <v>600</v>
      </c>
      <c r="I60" s="36">
        <v>1</v>
      </c>
      <c r="J60" s="56">
        <f t="shared" si="7"/>
        <v>600</v>
      </c>
      <c r="K60" s="56">
        <v>0</v>
      </c>
      <c r="L60" s="56">
        <v>0</v>
      </c>
      <c r="M60" s="57">
        <f t="shared" si="8"/>
        <v>600</v>
      </c>
      <c r="N60" s="30" t="s">
        <v>177</v>
      </c>
      <c r="O60" s="30" t="s">
        <v>47</v>
      </c>
      <c r="P60" s="30" t="s">
        <v>177</v>
      </c>
      <c r="Q60" s="30" t="s">
        <v>177</v>
      </c>
      <c r="R60" s="109" t="s">
        <v>47</v>
      </c>
      <c r="S60" s="31"/>
    </row>
    <row r="61" spans="1:19" ht="31.5" customHeight="1">
      <c r="A61" s="26" t="s">
        <v>127</v>
      </c>
      <c r="B61" s="45" t="s">
        <v>94</v>
      </c>
      <c r="C61" s="31" t="s">
        <v>115</v>
      </c>
      <c r="D61" s="35" t="s">
        <v>116</v>
      </c>
      <c r="E61" s="36" t="s">
        <v>31</v>
      </c>
      <c r="F61" s="36" t="s">
        <v>67</v>
      </c>
      <c r="G61" s="36" t="s">
        <v>67</v>
      </c>
      <c r="H61" s="33">
        <v>300</v>
      </c>
      <c r="I61" s="36">
        <v>3</v>
      </c>
      <c r="J61" s="56">
        <f t="shared" si="7"/>
        <v>900</v>
      </c>
      <c r="K61" s="56">
        <v>0</v>
      </c>
      <c r="L61" s="56">
        <v>0</v>
      </c>
      <c r="M61" s="57">
        <f t="shared" si="8"/>
        <v>900</v>
      </c>
      <c r="N61" s="10" t="s">
        <v>47</v>
      </c>
      <c r="O61" s="10" t="s">
        <v>47</v>
      </c>
      <c r="P61" s="10" t="s">
        <v>177</v>
      </c>
      <c r="Q61" s="10" t="s">
        <v>177</v>
      </c>
      <c r="R61" s="109" t="s">
        <v>47</v>
      </c>
      <c r="S61" s="31"/>
    </row>
    <row r="62" spans="1:19" ht="31.5" customHeight="1">
      <c r="A62" s="26" t="s">
        <v>127</v>
      </c>
      <c r="B62" s="45" t="s">
        <v>94</v>
      </c>
      <c r="C62" s="31" t="s">
        <v>118</v>
      </c>
      <c r="D62" s="35" t="s">
        <v>100</v>
      </c>
      <c r="E62" s="36" t="s">
        <v>31</v>
      </c>
      <c r="F62" s="36" t="s">
        <v>67</v>
      </c>
      <c r="G62" s="36" t="s">
        <v>67</v>
      </c>
      <c r="H62" s="33">
        <v>6000</v>
      </c>
      <c r="I62" s="36">
        <v>1</v>
      </c>
      <c r="J62" s="56">
        <f t="shared" si="7"/>
        <v>6000</v>
      </c>
      <c r="K62" s="56">
        <v>0</v>
      </c>
      <c r="L62" s="56">
        <v>0</v>
      </c>
      <c r="M62" s="57">
        <f t="shared" si="8"/>
        <v>6000</v>
      </c>
      <c r="N62" s="10" t="s">
        <v>47</v>
      </c>
      <c r="O62" s="10" t="s">
        <v>47</v>
      </c>
      <c r="P62" s="10" t="s">
        <v>177</v>
      </c>
      <c r="Q62" s="10" t="s">
        <v>177</v>
      </c>
      <c r="R62" s="109" t="s">
        <v>47</v>
      </c>
      <c r="S62" s="31"/>
    </row>
    <row r="63" spans="1:19" ht="31.5" customHeight="1">
      <c r="A63" s="26" t="s">
        <v>127</v>
      </c>
      <c r="B63" s="45" t="s">
        <v>94</v>
      </c>
      <c r="C63" s="31" t="s">
        <v>119</v>
      </c>
      <c r="D63" s="35" t="s">
        <v>100</v>
      </c>
      <c r="E63" s="36" t="s">
        <v>31</v>
      </c>
      <c r="F63" s="36" t="s">
        <v>67</v>
      </c>
      <c r="G63" s="36" t="s">
        <v>67</v>
      </c>
      <c r="H63" s="33">
        <v>40000</v>
      </c>
      <c r="I63" s="36">
        <v>1</v>
      </c>
      <c r="J63" s="56">
        <f t="shared" si="7"/>
        <v>40000</v>
      </c>
      <c r="K63" s="58">
        <v>0</v>
      </c>
      <c r="L63" s="56">
        <v>0</v>
      </c>
      <c r="M63" s="57">
        <f t="shared" si="8"/>
        <v>40000</v>
      </c>
      <c r="N63" s="10" t="s">
        <v>177</v>
      </c>
      <c r="O63" s="10" t="s">
        <v>47</v>
      </c>
      <c r="P63" s="10" t="s">
        <v>177</v>
      </c>
      <c r="Q63" s="10" t="s">
        <v>177</v>
      </c>
      <c r="R63" s="109" t="s">
        <v>47</v>
      </c>
      <c r="S63" s="31"/>
    </row>
    <row r="64" spans="1:19" s="142" customFormat="1" ht="31.5" customHeight="1">
      <c r="A64" s="134" t="s">
        <v>127</v>
      </c>
      <c r="B64" s="135" t="s">
        <v>94</v>
      </c>
      <c r="C64" s="136" t="s">
        <v>185</v>
      </c>
      <c r="D64" s="136" t="s">
        <v>120</v>
      </c>
      <c r="E64" s="137" t="s">
        <v>31</v>
      </c>
      <c r="F64" s="137" t="s">
        <v>67</v>
      </c>
      <c r="G64" s="137" t="s">
        <v>67</v>
      </c>
      <c r="H64" s="138">
        <v>95.6</v>
      </c>
      <c r="I64" s="137">
        <v>5</v>
      </c>
      <c r="J64" s="139">
        <f t="shared" si="7"/>
        <v>478</v>
      </c>
      <c r="K64" s="138">
        <f>J64*0.09</f>
        <v>43.019999999999996</v>
      </c>
      <c r="L64" s="139">
        <v>18</v>
      </c>
      <c r="M64" s="140">
        <f t="shared" si="8"/>
        <v>539.02</v>
      </c>
      <c r="N64" s="134" t="s">
        <v>47</v>
      </c>
      <c r="O64" s="134" t="s">
        <v>177</v>
      </c>
      <c r="P64" s="134" t="s">
        <v>47</v>
      </c>
      <c r="Q64" s="134" t="s">
        <v>47</v>
      </c>
      <c r="R64" s="141" t="s">
        <v>47</v>
      </c>
      <c r="S64" s="136" t="s">
        <v>186</v>
      </c>
    </row>
    <row r="65" spans="1:19" ht="31.5" customHeight="1">
      <c r="A65" s="26" t="s">
        <v>127</v>
      </c>
      <c r="B65" s="45" t="s">
        <v>94</v>
      </c>
      <c r="C65" s="31" t="s">
        <v>123</v>
      </c>
      <c r="D65" s="35" t="s">
        <v>122</v>
      </c>
      <c r="E65" s="36" t="s">
        <v>31</v>
      </c>
      <c r="F65" s="36" t="s">
        <v>67</v>
      </c>
      <c r="G65" s="36" t="s">
        <v>67</v>
      </c>
      <c r="H65" s="33">
        <v>3000</v>
      </c>
      <c r="I65" s="36">
        <v>1</v>
      </c>
      <c r="J65" s="56">
        <f t="shared" si="7"/>
        <v>3000</v>
      </c>
      <c r="K65" s="58">
        <v>0</v>
      </c>
      <c r="L65" s="58">
        <v>0</v>
      </c>
      <c r="M65" s="57">
        <f t="shared" si="8"/>
        <v>3000</v>
      </c>
      <c r="N65" s="30" t="s">
        <v>47</v>
      </c>
      <c r="O65" s="30" t="s">
        <v>47</v>
      </c>
      <c r="P65" s="30" t="s">
        <v>177</v>
      </c>
      <c r="Q65" s="30" t="s">
        <v>177</v>
      </c>
      <c r="R65" s="109" t="s">
        <v>47</v>
      </c>
      <c r="S65" s="31" t="s">
        <v>188</v>
      </c>
    </row>
    <row r="66" spans="1:19" ht="31.5" customHeight="1" thickBot="1">
      <c r="A66" s="26" t="s">
        <v>127</v>
      </c>
      <c r="B66" s="45" t="s">
        <v>94</v>
      </c>
      <c r="C66" s="31" t="s">
        <v>124</v>
      </c>
      <c r="D66" s="35" t="s">
        <v>122</v>
      </c>
      <c r="E66" s="36" t="s">
        <v>31</v>
      </c>
      <c r="F66" s="36" t="s">
        <v>32</v>
      </c>
      <c r="G66" s="36">
        <v>5</v>
      </c>
      <c r="H66" s="33">
        <v>750</v>
      </c>
      <c r="I66" s="36">
        <v>1</v>
      </c>
      <c r="J66" s="56">
        <f t="shared" si="7"/>
        <v>750</v>
      </c>
      <c r="K66" s="58">
        <v>0</v>
      </c>
      <c r="L66" s="58">
        <v>0</v>
      </c>
      <c r="M66" s="57">
        <f t="shared" si="8"/>
        <v>750</v>
      </c>
      <c r="N66" s="30" t="s">
        <v>177</v>
      </c>
      <c r="O66" s="30" t="s">
        <v>47</v>
      </c>
      <c r="P66" s="30" t="s">
        <v>177</v>
      </c>
      <c r="Q66" s="30" t="s">
        <v>177</v>
      </c>
      <c r="R66" s="102" t="s">
        <v>47</v>
      </c>
      <c r="S66" s="31"/>
    </row>
    <row r="67" spans="1:19" ht="31.5" customHeight="1" thickBot="1">
      <c r="A67" s="254" t="s">
        <v>172</v>
      </c>
      <c r="B67" s="255"/>
      <c r="C67" s="255"/>
      <c r="D67" s="255"/>
      <c r="E67" s="255"/>
      <c r="F67" s="255"/>
      <c r="G67" s="255"/>
      <c r="H67" s="255"/>
      <c r="I67" s="255"/>
      <c r="J67" s="255"/>
      <c r="K67" s="255"/>
      <c r="L67" s="256"/>
      <c r="M67" s="76">
        <f>SUM(M6:M66)</f>
        <v>1138371.8900000001</v>
      </c>
      <c r="N67" s="77"/>
      <c r="O67" s="78"/>
      <c r="P67" s="78"/>
      <c r="Q67" s="78"/>
      <c r="R67" s="103"/>
      <c r="S67" s="104">
        <v>1507039.3449000001</v>
      </c>
    </row>
    <row r="68" spans="1:19" ht="31.5" customHeight="1">
      <c r="A68" s="26" t="s">
        <v>127</v>
      </c>
      <c r="B68" s="46" t="s">
        <v>101</v>
      </c>
      <c r="C68" s="31" t="s">
        <v>102</v>
      </c>
      <c r="D68" s="34" t="s">
        <v>103</v>
      </c>
      <c r="E68" s="36" t="s">
        <v>31</v>
      </c>
      <c r="F68" s="36" t="s">
        <v>47</v>
      </c>
      <c r="G68" s="36">
        <v>10</v>
      </c>
      <c r="H68" s="33">
        <v>100</v>
      </c>
      <c r="I68" s="44">
        <v>5</v>
      </c>
      <c r="J68" s="56">
        <f aca="true" t="shared" si="9" ref="J68:J77">H68*I68</f>
        <v>500</v>
      </c>
      <c r="K68" s="33">
        <f>J68*0.09</f>
        <v>45</v>
      </c>
      <c r="L68" s="33">
        <v>20</v>
      </c>
      <c r="M68" s="57">
        <f>J68+K68+L68</f>
        <v>565</v>
      </c>
      <c r="N68" s="10" t="s">
        <v>47</v>
      </c>
      <c r="O68" s="10" t="s">
        <v>177</v>
      </c>
      <c r="P68" s="10" t="s">
        <v>47</v>
      </c>
      <c r="Q68" s="10" t="s">
        <v>47</v>
      </c>
      <c r="R68" s="109" t="s">
        <v>47</v>
      </c>
      <c r="S68" s="31"/>
    </row>
    <row r="69" spans="1:19" ht="31.5" customHeight="1">
      <c r="A69" s="26" t="s">
        <v>127</v>
      </c>
      <c r="B69" s="46" t="s">
        <v>101</v>
      </c>
      <c r="C69" s="31" t="s">
        <v>105</v>
      </c>
      <c r="D69" s="35" t="s">
        <v>93</v>
      </c>
      <c r="E69" s="36" t="s">
        <v>40</v>
      </c>
      <c r="F69" s="36" t="s">
        <v>47</v>
      </c>
      <c r="G69" s="36">
        <v>10</v>
      </c>
      <c r="H69" s="33">
        <v>250</v>
      </c>
      <c r="I69" s="44">
        <v>5</v>
      </c>
      <c r="J69" s="56">
        <f t="shared" si="9"/>
        <v>1250</v>
      </c>
      <c r="K69" s="33">
        <f>J69*0.09</f>
        <v>112.5</v>
      </c>
      <c r="L69" s="56">
        <v>0</v>
      </c>
      <c r="M69" s="57">
        <f>J69+K69+L69</f>
        <v>1362.5</v>
      </c>
      <c r="N69" s="10" t="s">
        <v>47</v>
      </c>
      <c r="O69" s="10" t="s">
        <v>47</v>
      </c>
      <c r="P69" s="109" t="s">
        <v>47</v>
      </c>
      <c r="Q69" s="10" t="s">
        <v>47</v>
      </c>
      <c r="R69" s="109" t="s">
        <v>177</v>
      </c>
      <c r="S69" s="49"/>
    </row>
    <row r="70" spans="1:19" ht="31.5" customHeight="1">
      <c r="A70" s="26" t="s">
        <v>127</v>
      </c>
      <c r="B70" s="46" t="s">
        <v>101</v>
      </c>
      <c r="C70" s="31" t="s">
        <v>109</v>
      </c>
      <c r="D70" s="35" t="s">
        <v>46</v>
      </c>
      <c r="E70" s="36" t="s">
        <v>31</v>
      </c>
      <c r="F70" s="36" t="s">
        <v>47</v>
      </c>
      <c r="G70" s="36">
        <v>5</v>
      </c>
      <c r="H70" s="33">
        <v>29.95</v>
      </c>
      <c r="I70" s="36">
        <v>10</v>
      </c>
      <c r="J70" s="56">
        <f t="shared" si="9"/>
        <v>299.5</v>
      </c>
      <c r="K70" s="56">
        <v>0</v>
      </c>
      <c r="L70" s="56">
        <v>0</v>
      </c>
      <c r="M70" s="57">
        <f>J70+K70+L70</f>
        <v>299.5</v>
      </c>
      <c r="N70" s="30" t="s">
        <v>177</v>
      </c>
      <c r="O70" s="30" t="s">
        <v>47</v>
      </c>
      <c r="P70" s="30" t="s">
        <v>177</v>
      </c>
      <c r="Q70" s="30" t="s">
        <v>177</v>
      </c>
      <c r="R70" s="102" t="s">
        <v>47</v>
      </c>
      <c r="S70" s="31"/>
    </row>
    <row r="71" spans="1:19" ht="31.5" customHeight="1">
      <c r="A71" s="26" t="s">
        <v>127</v>
      </c>
      <c r="B71" s="46" t="s">
        <v>101</v>
      </c>
      <c r="C71" s="31" t="s">
        <v>121</v>
      </c>
      <c r="D71" s="35" t="s">
        <v>122</v>
      </c>
      <c r="E71" s="36" t="s">
        <v>31</v>
      </c>
      <c r="F71" s="36" t="s">
        <v>47</v>
      </c>
      <c r="G71" s="44">
        <v>5</v>
      </c>
      <c r="H71" s="33">
        <v>39.99</v>
      </c>
      <c r="I71" s="36">
        <v>5</v>
      </c>
      <c r="J71" s="56">
        <f t="shared" si="9"/>
        <v>199.95000000000002</v>
      </c>
      <c r="K71" s="33">
        <f>J71*0.09</f>
        <v>17.9955</v>
      </c>
      <c r="L71" s="58">
        <v>0</v>
      </c>
      <c r="M71" s="57">
        <f>J71+K71+L71</f>
        <v>217.9455</v>
      </c>
      <c r="N71" s="10" t="s">
        <v>47</v>
      </c>
      <c r="O71" s="10" t="s">
        <v>177</v>
      </c>
      <c r="P71" s="10" t="s">
        <v>47</v>
      </c>
      <c r="Q71" s="10" t="s">
        <v>47</v>
      </c>
      <c r="R71" s="109" t="s">
        <v>47</v>
      </c>
      <c r="S71" s="31"/>
    </row>
    <row r="72" spans="1:19" ht="31.5" customHeight="1">
      <c r="A72" s="26" t="s">
        <v>128</v>
      </c>
      <c r="B72" s="45" t="s">
        <v>101</v>
      </c>
      <c r="C72" s="31" t="s">
        <v>131</v>
      </c>
      <c r="D72" s="41" t="s">
        <v>46</v>
      </c>
      <c r="E72" s="40" t="s">
        <v>31</v>
      </c>
      <c r="F72" s="40" t="s">
        <v>47</v>
      </c>
      <c r="G72" s="40">
        <v>5</v>
      </c>
      <c r="H72" s="37">
        <v>10000</v>
      </c>
      <c r="I72" s="26">
        <v>1</v>
      </c>
      <c r="J72" s="38">
        <f t="shared" si="9"/>
        <v>10000</v>
      </c>
      <c r="K72" s="38">
        <f>J72*0.09</f>
        <v>900</v>
      </c>
      <c r="L72" s="38">
        <v>900</v>
      </c>
      <c r="M72" s="39">
        <f>SUM(J72:L72)</f>
        <v>11800</v>
      </c>
      <c r="N72" s="110" t="s">
        <v>47</v>
      </c>
      <c r="O72" s="111" t="s">
        <v>177</v>
      </c>
      <c r="P72" s="30" t="s">
        <v>177</v>
      </c>
      <c r="Q72" s="30" t="s">
        <v>177</v>
      </c>
      <c r="R72" s="109" t="s">
        <v>47</v>
      </c>
      <c r="S72" s="31"/>
    </row>
    <row r="73" spans="1:19" ht="31.5" customHeight="1">
      <c r="A73" s="26" t="s">
        <v>128</v>
      </c>
      <c r="B73" s="45" t="s">
        <v>101</v>
      </c>
      <c r="C73" s="31" t="s">
        <v>132</v>
      </c>
      <c r="D73" s="41" t="s">
        <v>46</v>
      </c>
      <c r="E73" s="40" t="s">
        <v>31</v>
      </c>
      <c r="F73" s="40" t="s">
        <v>47</v>
      </c>
      <c r="G73" s="40">
        <v>5</v>
      </c>
      <c r="H73" s="37">
        <v>10000</v>
      </c>
      <c r="I73" s="26">
        <v>1</v>
      </c>
      <c r="J73" s="38">
        <f t="shared" si="9"/>
        <v>10000</v>
      </c>
      <c r="K73" s="38">
        <f>J73*0.09</f>
        <v>900</v>
      </c>
      <c r="L73" s="38">
        <v>-900</v>
      </c>
      <c r="M73" s="39">
        <f>SUM(J73:L73)</f>
        <v>10000</v>
      </c>
      <c r="N73" s="30" t="s">
        <v>177</v>
      </c>
      <c r="O73" s="30" t="s">
        <v>47</v>
      </c>
      <c r="P73" s="30" t="s">
        <v>177</v>
      </c>
      <c r="Q73" s="30" t="s">
        <v>177</v>
      </c>
      <c r="R73" s="102" t="s">
        <v>47</v>
      </c>
      <c r="S73" s="31"/>
    </row>
    <row r="74" spans="1:19" ht="31.5" customHeight="1">
      <c r="A74" s="26" t="s">
        <v>128</v>
      </c>
      <c r="B74" s="45" t="s">
        <v>101</v>
      </c>
      <c r="C74" s="31" t="s">
        <v>133</v>
      </c>
      <c r="D74" s="41" t="s">
        <v>46</v>
      </c>
      <c r="E74" s="40" t="s">
        <v>31</v>
      </c>
      <c r="F74" s="40" t="s">
        <v>47</v>
      </c>
      <c r="G74" s="40">
        <v>5</v>
      </c>
      <c r="H74" s="37">
        <v>20000</v>
      </c>
      <c r="I74" s="26">
        <v>1</v>
      </c>
      <c r="J74" s="38">
        <f t="shared" si="9"/>
        <v>20000</v>
      </c>
      <c r="K74" s="38">
        <f>J74*0.09</f>
        <v>1800</v>
      </c>
      <c r="L74" s="38">
        <v>-1800</v>
      </c>
      <c r="M74" s="39">
        <f>SUM(J74:L74)</f>
        <v>20000</v>
      </c>
      <c r="N74" s="110" t="s">
        <v>47</v>
      </c>
      <c r="O74" s="111" t="s">
        <v>177</v>
      </c>
      <c r="P74" s="30" t="s">
        <v>177</v>
      </c>
      <c r="Q74" s="30" t="s">
        <v>177</v>
      </c>
      <c r="R74" s="109" t="s">
        <v>47</v>
      </c>
      <c r="S74" s="31"/>
    </row>
    <row r="75" spans="1:19" ht="31.5" customHeight="1">
      <c r="A75" s="26" t="s">
        <v>128</v>
      </c>
      <c r="B75" s="46" t="s">
        <v>101</v>
      </c>
      <c r="C75" s="91" t="s">
        <v>139</v>
      </c>
      <c r="D75" s="92" t="s">
        <v>46</v>
      </c>
      <c r="E75" s="90" t="s">
        <v>31</v>
      </c>
      <c r="F75" s="90" t="s">
        <v>47</v>
      </c>
      <c r="G75" s="100">
        <v>1</v>
      </c>
      <c r="H75" s="93">
        <v>12300</v>
      </c>
      <c r="I75" s="90">
        <v>1</v>
      </c>
      <c r="J75" s="38">
        <f t="shared" si="9"/>
        <v>12300</v>
      </c>
      <c r="K75" s="38">
        <v>0</v>
      </c>
      <c r="L75" s="38">
        <v>0</v>
      </c>
      <c r="M75" s="39">
        <f>SUM(J75:L75)</f>
        <v>12300</v>
      </c>
      <c r="N75" s="10" t="s">
        <v>47</v>
      </c>
      <c r="O75" s="10" t="s">
        <v>47</v>
      </c>
      <c r="P75" s="10" t="s">
        <v>177</v>
      </c>
      <c r="Q75" s="10" t="s">
        <v>47</v>
      </c>
      <c r="R75" s="109" t="s">
        <v>47</v>
      </c>
      <c r="S75" s="31"/>
    </row>
    <row r="76" spans="1:19" ht="31.5" customHeight="1">
      <c r="A76" s="26" t="s">
        <v>39</v>
      </c>
      <c r="B76" s="45" t="s">
        <v>101</v>
      </c>
      <c r="C76" s="31" t="s">
        <v>45</v>
      </c>
      <c r="D76" s="41" t="s">
        <v>30</v>
      </c>
      <c r="E76" s="40" t="s">
        <v>40</v>
      </c>
      <c r="F76" s="40" t="s">
        <v>32</v>
      </c>
      <c r="G76" s="26">
        <v>20</v>
      </c>
      <c r="H76" s="32">
        <v>10077.66</v>
      </c>
      <c r="I76" s="40">
        <v>1</v>
      </c>
      <c r="J76" s="32">
        <f t="shared" si="9"/>
        <v>10077.66</v>
      </c>
      <c r="K76" s="32">
        <f>J76*0.09</f>
        <v>906.9893999999999</v>
      </c>
      <c r="L76" s="32">
        <f>1500+394.25</f>
        <v>1894.25</v>
      </c>
      <c r="M76" s="48">
        <f>J76+K76+L76</f>
        <v>12878.8994</v>
      </c>
      <c r="N76" s="114" t="s">
        <v>47</v>
      </c>
      <c r="O76" s="115" t="s">
        <v>177</v>
      </c>
      <c r="P76" s="115" t="s">
        <v>47</v>
      </c>
      <c r="Q76" s="115" t="s">
        <v>47</v>
      </c>
      <c r="R76" s="116" t="s">
        <v>47</v>
      </c>
      <c r="S76" s="31"/>
    </row>
    <row r="77" spans="1:19" ht="31.5" customHeight="1" thickBot="1">
      <c r="A77" s="26" t="s">
        <v>39</v>
      </c>
      <c r="B77" s="45" t="s">
        <v>101</v>
      </c>
      <c r="C77" s="31" t="s">
        <v>190</v>
      </c>
      <c r="D77" s="41" t="s">
        <v>55</v>
      </c>
      <c r="E77" s="40" t="s">
        <v>31</v>
      </c>
      <c r="F77" s="40" t="s">
        <v>33</v>
      </c>
      <c r="G77" s="26">
        <v>1</v>
      </c>
      <c r="H77" s="32">
        <v>10000</v>
      </c>
      <c r="I77" s="40">
        <v>1</v>
      </c>
      <c r="J77" s="32">
        <f t="shared" si="9"/>
        <v>10000</v>
      </c>
      <c r="K77" s="32">
        <f>J77*0.09</f>
        <v>900</v>
      </c>
      <c r="L77" s="32">
        <v>0</v>
      </c>
      <c r="M77" s="48">
        <f>J77+K77+L77</f>
        <v>10900</v>
      </c>
      <c r="N77" s="30" t="s">
        <v>177</v>
      </c>
      <c r="O77" s="30" t="s">
        <v>177</v>
      </c>
      <c r="P77" s="115" t="s">
        <v>177</v>
      </c>
      <c r="Q77" s="115" t="s">
        <v>177</v>
      </c>
      <c r="R77" s="116" t="s">
        <v>47</v>
      </c>
      <c r="S77" s="31"/>
    </row>
    <row r="78" spans="1:19" ht="31.5" customHeight="1" thickBot="1">
      <c r="A78" s="254" t="s">
        <v>173</v>
      </c>
      <c r="B78" s="255"/>
      <c r="C78" s="255"/>
      <c r="D78" s="255"/>
      <c r="E78" s="255"/>
      <c r="F78" s="255"/>
      <c r="G78" s="255"/>
      <c r="H78" s="255"/>
      <c r="I78" s="255"/>
      <c r="J78" s="255"/>
      <c r="K78" s="255"/>
      <c r="L78" s="256"/>
      <c r="M78" s="76">
        <f>SUM(M68:M77)</f>
        <v>80323.8449</v>
      </c>
      <c r="N78" s="77"/>
      <c r="O78" s="78"/>
      <c r="P78" s="78"/>
      <c r="Q78" s="78"/>
      <c r="R78" s="103"/>
      <c r="S78" s="104" t="s">
        <v>4</v>
      </c>
    </row>
    <row r="79" spans="1:19" ht="31.5" customHeight="1">
      <c r="A79" s="26" t="s">
        <v>39</v>
      </c>
      <c r="B79" s="45" t="s">
        <v>137</v>
      </c>
      <c r="C79" s="31" t="s">
        <v>48</v>
      </c>
      <c r="D79" s="41" t="s">
        <v>46</v>
      </c>
      <c r="E79" s="40" t="s">
        <v>31</v>
      </c>
      <c r="F79" s="40" t="s">
        <v>47</v>
      </c>
      <c r="G79" s="26">
        <v>1</v>
      </c>
      <c r="H79" s="32">
        <v>5000</v>
      </c>
      <c r="I79" s="40">
        <v>1</v>
      </c>
      <c r="J79" s="32">
        <f aca="true" t="shared" si="10" ref="J79:J84">H79*I79</f>
        <v>5000</v>
      </c>
      <c r="K79" s="32">
        <f aca="true" t="shared" si="11" ref="K79:K84">J79*0.09</f>
        <v>450</v>
      </c>
      <c r="L79" s="32">
        <v>125</v>
      </c>
      <c r="M79" s="48">
        <f>J79+K79+L79</f>
        <v>5575</v>
      </c>
      <c r="N79" s="30" t="s">
        <v>47</v>
      </c>
      <c r="O79" s="30" t="s">
        <v>177</v>
      </c>
      <c r="P79" s="30" t="s">
        <v>177</v>
      </c>
      <c r="Q79" s="30" t="s">
        <v>177</v>
      </c>
      <c r="R79" s="109" t="s">
        <v>47</v>
      </c>
      <c r="S79" s="31"/>
    </row>
    <row r="80" spans="1:19" ht="31.5" customHeight="1">
      <c r="A80" s="26" t="s">
        <v>39</v>
      </c>
      <c r="B80" s="45" t="s">
        <v>137</v>
      </c>
      <c r="C80" s="31" t="s">
        <v>49</v>
      </c>
      <c r="D80" s="41" t="s">
        <v>46</v>
      </c>
      <c r="E80" s="40" t="s">
        <v>31</v>
      </c>
      <c r="F80" s="40" t="s">
        <v>47</v>
      </c>
      <c r="G80" s="26">
        <v>1</v>
      </c>
      <c r="H80" s="32">
        <v>350</v>
      </c>
      <c r="I80" s="40">
        <v>1</v>
      </c>
      <c r="J80" s="32">
        <f t="shared" si="10"/>
        <v>350</v>
      </c>
      <c r="K80" s="32">
        <f t="shared" si="11"/>
        <v>31.5</v>
      </c>
      <c r="L80" s="32">
        <v>15</v>
      </c>
      <c r="M80" s="48">
        <f>J80+K80+L80</f>
        <v>396.5</v>
      </c>
      <c r="N80" s="30" t="s">
        <v>47</v>
      </c>
      <c r="O80" s="30" t="s">
        <v>177</v>
      </c>
      <c r="P80" s="30" t="s">
        <v>177</v>
      </c>
      <c r="Q80" s="30" t="s">
        <v>177</v>
      </c>
      <c r="R80" s="109" t="s">
        <v>47</v>
      </c>
      <c r="S80" s="31"/>
    </row>
    <row r="81" spans="1:19" ht="31.5" customHeight="1">
      <c r="A81" s="26" t="s">
        <v>39</v>
      </c>
      <c r="B81" s="45" t="s">
        <v>137</v>
      </c>
      <c r="C81" s="31" t="s">
        <v>56</v>
      </c>
      <c r="D81" s="41" t="s">
        <v>55</v>
      </c>
      <c r="E81" s="40" t="s">
        <v>31</v>
      </c>
      <c r="F81" s="40" t="s">
        <v>47</v>
      </c>
      <c r="G81" s="26">
        <v>3</v>
      </c>
      <c r="H81" s="32">
        <v>6000</v>
      </c>
      <c r="I81" s="40">
        <v>1</v>
      </c>
      <c r="J81" s="32">
        <f t="shared" si="10"/>
        <v>6000</v>
      </c>
      <c r="K81" s="32">
        <f t="shared" si="11"/>
        <v>540</v>
      </c>
      <c r="L81" s="32">
        <v>100</v>
      </c>
      <c r="M81" s="48">
        <f>J81+K81+L81</f>
        <v>6640</v>
      </c>
      <c r="N81" s="30" t="s">
        <v>177</v>
      </c>
      <c r="O81" s="30" t="s">
        <v>47</v>
      </c>
      <c r="P81" s="30" t="s">
        <v>177</v>
      </c>
      <c r="Q81" s="30" t="s">
        <v>177</v>
      </c>
      <c r="R81" s="109" t="s">
        <v>47</v>
      </c>
      <c r="S81" s="31"/>
    </row>
    <row r="82" spans="1:19" ht="31.5" customHeight="1">
      <c r="A82" s="26" t="s">
        <v>127</v>
      </c>
      <c r="B82" s="46" t="s">
        <v>137</v>
      </c>
      <c r="C82" s="31" t="s">
        <v>125</v>
      </c>
      <c r="D82" s="34" t="s">
        <v>126</v>
      </c>
      <c r="E82" s="36" t="s">
        <v>31</v>
      </c>
      <c r="F82" s="36" t="s">
        <v>47</v>
      </c>
      <c r="G82" s="36">
        <v>1</v>
      </c>
      <c r="H82" s="33">
        <v>19.99</v>
      </c>
      <c r="I82" s="36">
        <v>2100</v>
      </c>
      <c r="J82" s="56">
        <f t="shared" si="10"/>
        <v>41979</v>
      </c>
      <c r="K82" s="58">
        <f t="shared" si="11"/>
        <v>3778.1099999999997</v>
      </c>
      <c r="L82" s="58">
        <v>0</v>
      </c>
      <c r="M82" s="57">
        <f>J82+K82+L82</f>
        <v>45757.11</v>
      </c>
      <c r="N82" s="30" t="s">
        <v>177</v>
      </c>
      <c r="O82" s="30" t="s">
        <v>47</v>
      </c>
      <c r="P82" s="30" t="s">
        <v>177</v>
      </c>
      <c r="Q82" s="30" t="s">
        <v>47</v>
      </c>
      <c r="R82" s="102" t="s">
        <v>47</v>
      </c>
      <c r="S82" s="31"/>
    </row>
    <row r="83" spans="1:19" ht="31.5" customHeight="1">
      <c r="A83" s="26" t="s">
        <v>128</v>
      </c>
      <c r="B83" s="46" t="s">
        <v>137</v>
      </c>
      <c r="C83" s="91" t="s">
        <v>138</v>
      </c>
      <c r="D83" s="92" t="s">
        <v>46</v>
      </c>
      <c r="E83" s="90" t="s">
        <v>31</v>
      </c>
      <c r="F83" s="90" t="s">
        <v>47</v>
      </c>
      <c r="G83" s="100">
        <v>10</v>
      </c>
      <c r="H83" s="93">
        <v>70000</v>
      </c>
      <c r="I83" s="90">
        <v>1</v>
      </c>
      <c r="J83" s="38">
        <f t="shared" si="10"/>
        <v>70000</v>
      </c>
      <c r="K83" s="38">
        <f t="shared" si="11"/>
        <v>6300</v>
      </c>
      <c r="L83" s="38">
        <v>3700</v>
      </c>
      <c r="M83" s="39">
        <f>SUM(J83:L83)</f>
        <v>80000</v>
      </c>
      <c r="N83" s="30" t="s">
        <v>47</v>
      </c>
      <c r="O83" s="30" t="s">
        <v>177</v>
      </c>
      <c r="P83" s="30" t="s">
        <v>177</v>
      </c>
      <c r="Q83" s="30" t="s">
        <v>177</v>
      </c>
      <c r="R83" s="109" t="s">
        <v>47</v>
      </c>
      <c r="S83" s="31"/>
    </row>
    <row r="84" spans="1:19" ht="31.5" customHeight="1" thickBot="1">
      <c r="A84" s="26" t="s">
        <v>128</v>
      </c>
      <c r="B84" s="46" t="s">
        <v>137</v>
      </c>
      <c r="C84" s="31" t="s">
        <v>143</v>
      </c>
      <c r="D84" s="41" t="s">
        <v>46</v>
      </c>
      <c r="E84" s="40" t="s">
        <v>40</v>
      </c>
      <c r="F84" s="40" t="s">
        <v>47</v>
      </c>
      <c r="G84" s="26">
        <v>7</v>
      </c>
      <c r="H84" s="32">
        <v>135000</v>
      </c>
      <c r="I84" s="40">
        <v>1</v>
      </c>
      <c r="J84" s="38">
        <f t="shared" si="10"/>
        <v>135000</v>
      </c>
      <c r="K84" s="38">
        <f t="shared" si="11"/>
        <v>12150</v>
      </c>
      <c r="L84" s="38">
        <v>2825</v>
      </c>
      <c r="M84" s="39">
        <f>SUM(J84:L84)</f>
        <v>149975</v>
      </c>
      <c r="N84" s="117" t="s">
        <v>47</v>
      </c>
      <c r="O84" s="118" t="s">
        <v>177</v>
      </c>
      <c r="P84" s="118" t="s">
        <v>177</v>
      </c>
      <c r="Q84" s="118" t="s">
        <v>177</v>
      </c>
      <c r="R84" s="116" t="s">
        <v>47</v>
      </c>
      <c r="S84" s="31"/>
    </row>
    <row r="85" spans="1:19" ht="31.5" customHeight="1" thickBot="1">
      <c r="A85" s="254" t="s">
        <v>174</v>
      </c>
      <c r="B85" s="255"/>
      <c r="C85" s="255"/>
      <c r="D85" s="255"/>
      <c r="E85" s="255"/>
      <c r="F85" s="255"/>
      <c r="G85" s="255"/>
      <c r="H85" s="255"/>
      <c r="I85" s="255"/>
      <c r="J85" s="255"/>
      <c r="K85" s="255"/>
      <c r="L85" s="256"/>
      <c r="M85" s="76">
        <f>SUM(M79:M84)</f>
        <v>288343.61</v>
      </c>
      <c r="N85" s="77"/>
      <c r="O85" s="78"/>
      <c r="P85" s="78"/>
      <c r="Q85" s="78"/>
      <c r="R85" s="103"/>
      <c r="S85" s="104" t="s">
        <v>4</v>
      </c>
    </row>
    <row r="86" spans="1:19" ht="31.5" customHeight="1" thickBot="1">
      <c r="A86" s="59" t="s">
        <v>23</v>
      </c>
      <c r="B86" s="59"/>
      <c r="C86" s="59"/>
      <c r="D86" s="59"/>
      <c r="E86" s="60"/>
      <c r="F86" s="60"/>
      <c r="G86" s="60"/>
      <c r="H86" s="59"/>
      <c r="I86" s="59"/>
      <c r="J86" s="61"/>
      <c r="K86" s="59"/>
      <c r="L86" s="59"/>
      <c r="M86" s="59"/>
      <c r="N86" s="60"/>
      <c r="O86" s="60"/>
      <c r="P86" s="60"/>
      <c r="Q86" s="60"/>
      <c r="R86" s="59"/>
      <c r="S86" s="107" t="s">
        <v>4</v>
      </c>
    </row>
    <row r="87" spans="1:19" ht="52.5" customHeight="1" thickBot="1">
      <c r="A87" s="62" t="s">
        <v>127</v>
      </c>
      <c r="B87" s="63" t="s">
        <v>44</v>
      </c>
      <c r="C87" s="64" t="s">
        <v>157</v>
      </c>
      <c r="D87" s="65" t="s">
        <v>93</v>
      </c>
      <c r="E87" s="66" t="s">
        <v>67</v>
      </c>
      <c r="F87" s="66" t="s">
        <v>67</v>
      </c>
      <c r="G87" s="66" t="s">
        <v>67</v>
      </c>
      <c r="H87" s="67">
        <v>5000</v>
      </c>
      <c r="I87" s="66">
        <v>2</v>
      </c>
      <c r="J87" s="68">
        <f>H87*I87</f>
        <v>10000</v>
      </c>
      <c r="K87" s="69"/>
      <c r="L87" s="65"/>
      <c r="M87" s="70">
        <f>J87+K87+L87</f>
        <v>10000</v>
      </c>
      <c r="N87" s="71" t="s">
        <v>47</v>
      </c>
      <c r="O87" s="12" t="s">
        <v>47</v>
      </c>
      <c r="P87" s="12" t="s">
        <v>47</v>
      </c>
      <c r="Q87" s="12" t="s">
        <v>47</v>
      </c>
      <c r="R87" s="119" t="s">
        <v>177</v>
      </c>
      <c r="S87" s="22"/>
    </row>
    <row r="88" spans="1:19" ht="52.5" customHeight="1" thickBot="1">
      <c r="A88" s="62" t="s">
        <v>127</v>
      </c>
      <c r="B88" s="72" t="s">
        <v>44</v>
      </c>
      <c r="C88" s="22" t="s">
        <v>158</v>
      </c>
      <c r="D88" s="73" t="s">
        <v>93</v>
      </c>
      <c r="E88" s="74" t="s">
        <v>67</v>
      </c>
      <c r="F88" s="74" t="s">
        <v>67</v>
      </c>
      <c r="G88" s="74" t="s">
        <v>67</v>
      </c>
      <c r="H88" s="23">
        <v>3000</v>
      </c>
      <c r="I88" s="74">
        <v>1</v>
      </c>
      <c r="J88" s="24">
        <f>H88*I88</f>
        <v>3000</v>
      </c>
      <c r="K88" s="75">
        <f>J88*0.09</f>
        <v>270</v>
      </c>
      <c r="L88" s="73"/>
      <c r="M88" s="21">
        <f>J88+K88+L88</f>
        <v>3270</v>
      </c>
      <c r="N88" s="71" t="s">
        <v>47</v>
      </c>
      <c r="O88" s="12" t="s">
        <v>47</v>
      </c>
      <c r="P88" s="12" t="s">
        <v>47</v>
      </c>
      <c r="Q88" s="12" t="s">
        <v>47</v>
      </c>
      <c r="R88" s="119" t="s">
        <v>177</v>
      </c>
      <c r="S88" s="22"/>
    </row>
    <row r="89" spans="1:19" ht="52.5" customHeight="1" thickBot="1">
      <c r="A89" s="62" t="s">
        <v>127</v>
      </c>
      <c r="B89" s="72" t="s">
        <v>44</v>
      </c>
      <c r="C89" s="22" t="s">
        <v>159</v>
      </c>
      <c r="D89" s="73" t="s">
        <v>93</v>
      </c>
      <c r="E89" s="74" t="s">
        <v>67</v>
      </c>
      <c r="F89" s="74" t="s">
        <v>67</v>
      </c>
      <c r="G89" s="74" t="s">
        <v>67</v>
      </c>
      <c r="H89" s="23">
        <v>243</v>
      </c>
      <c r="I89" s="74">
        <v>40</v>
      </c>
      <c r="J89" s="24">
        <f>H89*I89</f>
        <v>9720</v>
      </c>
      <c r="K89" s="73"/>
      <c r="L89" s="73"/>
      <c r="M89" s="21">
        <f>J89+K89+L89</f>
        <v>9720</v>
      </c>
      <c r="N89" s="71" t="s">
        <v>47</v>
      </c>
      <c r="O89" s="12" t="s">
        <v>47</v>
      </c>
      <c r="P89" s="12" t="s">
        <v>47</v>
      </c>
      <c r="Q89" s="12" t="s">
        <v>47</v>
      </c>
      <c r="R89" s="119" t="s">
        <v>177</v>
      </c>
      <c r="S89" s="22"/>
    </row>
    <row r="90" spans="1:19" ht="31.5" customHeight="1" thickBot="1">
      <c r="A90" s="62" t="s">
        <v>127</v>
      </c>
      <c r="B90" s="72" t="s">
        <v>44</v>
      </c>
      <c r="C90" s="22" t="s">
        <v>160</v>
      </c>
      <c r="D90" s="73" t="s">
        <v>46</v>
      </c>
      <c r="E90" s="74" t="s">
        <v>67</v>
      </c>
      <c r="F90" s="74" t="s">
        <v>67</v>
      </c>
      <c r="G90" s="74" t="s">
        <v>67</v>
      </c>
      <c r="H90" s="23">
        <v>3999</v>
      </c>
      <c r="I90" s="74">
        <v>8</v>
      </c>
      <c r="J90" s="24">
        <f>H90*I90</f>
        <v>31992</v>
      </c>
      <c r="K90" s="75">
        <f>J90*0.09</f>
        <v>2879.2799999999997</v>
      </c>
      <c r="L90" s="73"/>
      <c r="M90" s="21">
        <f>J90+K90+L90</f>
        <v>34871.28</v>
      </c>
      <c r="N90" s="71" t="s">
        <v>47</v>
      </c>
      <c r="O90" s="12" t="s">
        <v>47</v>
      </c>
      <c r="P90" s="12" t="s">
        <v>47</v>
      </c>
      <c r="Q90" s="12" t="s">
        <v>47</v>
      </c>
      <c r="R90" s="119" t="s">
        <v>177</v>
      </c>
      <c r="S90" s="22"/>
    </row>
    <row r="91" spans="1:19" ht="31.5" customHeight="1" thickBot="1">
      <c r="A91" s="62" t="s">
        <v>127</v>
      </c>
      <c r="B91" s="72" t="s">
        <v>44</v>
      </c>
      <c r="C91" s="22" t="s">
        <v>161</v>
      </c>
      <c r="D91" s="73" t="s">
        <v>46</v>
      </c>
      <c r="E91" s="74" t="s">
        <v>67</v>
      </c>
      <c r="F91" s="74" t="s">
        <v>67</v>
      </c>
      <c r="G91" s="74" t="s">
        <v>67</v>
      </c>
      <c r="H91" s="23">
        <v>3628</v>
      </c>
      <c r="I91" s="74">
        <v>4</v>
      </c>
      <c r="J91" s="24">
        <f>H91*I91</f>
        <v>14512</v>
      </c>
      <c r="K91" s="75">
        <f>J91*0.09</f>
        <v>1306.08</v>
      </c>
      <c r="L91" s="73"/>
      <c r="M91" s="21">
        <f>J91+K91+L91</f>
        <v>15818.08</v>
      </c>
      <c r="N91" s="71" t="s">
        <v>47</v>
      </c>
      <c r="O91" s="12" t="s">
        <v>47</v>
      </c>
      <c r="P91" s="12" t="s">
        <v>47</v>
      </c>
      <c r="Q91" s="12" t="s">
        <v>47</v>
      </c>
      <c r="R91" s="119" t="s">
        <v>177</v>
      </c>
      <c r="S91" s="22"/>
    </row>
    <row r="92" spans="1:19" ht="31.5" customHeight="1" thickBot="1">
      <c r="A92" s="254" t="s">
        <v>162</v>
      </c>
      <c r="B92" s="255"/>
      <c r="C92" s="255"/>
      <c r="D92" s="255"/>
      <c r="E92" s="255"/>
      <c r="F92" s="255"/>
      <c r="G92" s="255"/>
      <c r="H92" s="255"/>
      <c r="I92" s="255"/>
      <c r="J92" s="255"/>
      <c r="K92" s="255"/>
      <c r="L92" s="256"/>
      <c r="M92" s="76">
        <f>SUM(M87:M91)</f>
        <v>73679.36</v>
      </c>
      <c r="N92" s="77"/>
      <c r="O92" s="78"/>
      <c r="P92" s="78"/>
      <c r="Q92" s="78"/>
      <c r="R92" s="103"/>
      <c r="S92" s="104"/>
    </row>
    <row r="93" spans="1:19" ht="31.5" customHeight="1" thickBot="1">
      <c r="A93" s="59" t="s">
        <v>163</v>
      </c>
      <c r="B93" s="59"/>
      <c r="C93" s="59"/>
      <c r="D93" s="59"/>
      <c r="E93" s="60"/>
      <c r="F93" s="60"/>
      <c r="G93" s="60"/>
      <c r="H93" s="59"/>
      <c r="I93" s="59"/>
      <c r="J93" s="61"/>
      <c r="K93" s="59"/>
      <c r="L93" s="59"/>
      <c r="M93" s="59"/>
      <c r="N93" s="60"/>
      <c r="O93" s="60"/>
      <c r="P93" s="60"/>
      <c r="Q93" s="60"/>
      <c r="R93" s="59"/>
      <c r="S93" s="105"/>
    </row>
    <row r="94" spans="1:19" s="133" customFormat="1" ht="31.5" customHeight="1" thickBot="1">
      <c r="A94" s="120" t="s">
        <v>127</v>
      </c>
      <c r="B94" s="121" t="s">
        <v>44</v>
      </c>
      <c r="C94" s="122" t="s">
        <v>164</v>
      </c>
      <c r="D94" s="123" t="s">
        <v>46</v>
      </c>
      <c r="E94" s="124" t="s">
        <v>67</v>
      </c>
      <c r="F94" s="124" t="s">
        <v>67</v>
      </c>
      <c r="G94" s="124" t="s">
        <v>67</v>
      </c>
      <c r="H94" s="125">
        <v>1200</v>
      </c>
      <c r="I94" s="124">
        <v>2</v>
      </c>
      <c r="J94" s="126">
        <f>H94*I94</f>
        <v>2400</v>
      </c>
      <c r="K94" s="127">
        <f>J94*0.09</f>
        <v>216</v>
      </c>
      <c r="L94" s="127">
        <v>0</v>
      </c>
      <c r="M94" s="128">
        <f>J94+K94+L94</f>
        <v>2616</v>
      </c>
      <c r="N94" s="129" t="s">
        <v>47</v>
      </c>
      <c r="O94" s="130" t="s">
        <v>47</v>
      </c>
      <c r="P94" s="130" t="s">
        <v>47</v>
      </c>
      <c r="Q94" s="130" t="s">
        <v>47</v>
      </c>
      <c r="R94" s="131" t="s">
        <v>47</v>
      </c>
      <c r="S94" s="132" t="s">
        <v>179</v>
      </c>
    </row>
    <row r="95" spans="1:19" ht="31.5" customHeight="1" thickBot="1">
      <c r="A95" s="62" t="s">
        <v>127</v>
      </c>
      <c r="B95" s="72" t="s">
        <v>44</v>
      </c>
      <c r="C95" s="22" t="s">
        <v>165</v>
      </c>
      <c r="D95" s="73" t="s">
        <v>46</v>
      </c>
      <c r="E95" s="74" t="s">
        <v>67</v>
      </c>
      <c r="F95" s="74" t="s">
        <v>67</v>
      </c>
      <c r="G95" s="74" t="s">
        <v>67</v>
      </c>
      <c r="H95" s="23">
        <v>232.95</v>
      </c>
      <c r="I95" s="74">
        <v>1</v>
      </c>
      <c r="J95" s="24">
        <f>H95*I95</f>
        <v>232.95</v>
      </c>
      <c r="K95" s="25">
        <f>J95*0.09</f>
        <v>20.9655</v>
      </c>
      <c r="L95" s="25">
        <v>0</v>
      </c>
      <c r="M95" s="21">
        <f>J95+K95+L95</f>
        <v>253.91549999999998</v>
      </c>
      <c r="N95" s="71" t="s">
        <v>47</v>
      </c>
      <c r="O95" s="12" t="s">
        <v>47</v>
      </c>
      <c r="P95" s="12" t="s">
        <v>47</v>
      </c>
      <c r="Q95" s="12" t="s">
        <v>47</v>
      </c>
      <c r="R95" s="119" t="s">
        <v>47</v>
      </c>
      <c r="S95" s="22" t="s">
        <v>180</v>
      </c>
    </row>
    <row r="96" spans="1:19" ht="68.25" customHeight="1" thickBot="1">
      <c r="A96" s="62" t="s">
        <v>127</v>
      </c>
      <c r="B96" s="72" t="s">
        <v>44</v>
      </c>
      <c r="C96" s="22" t="s">
        <v>166</v>
      </c>
      <c r="D96" s="73" t="s">
        <v>46</v>
      </c>
      <c r="E96" s="74" t="s">
        <v>67</v>
      </c>
      <c r="F96" s="74" t="s">
        <v>67</v>
      </c>
      <c r="G96" s="74" t="s">
        <v>67</v>
      </c>
      <c r="H96" s="23" t="s">
        <v>167</v>
      </c>
      <c r="I96" s="74">
        <v>0</v>
      </c>
      <c r="J96" s="24" t="s">
        <v>67</v>
      </c>
      <c r="K96" s="25">
        <v>0</v>
      </c>
      <c r="L96" s="25">
        <v>0</v>
      </c>
      <c r="M96" s="81">
        <v>0</v>
      </c>
      <c r="N96" s="71" t="s">
        <v>47</v>
      </c>
      <c r="O96" s="12" t="s">
        <v>47</v>
      </c>
      <c r="P96" s="12" t="s">
        <v>47</v>
      </c>
      <c r="Q96" s="12" t="s">
        <v>47</v>
      </c>
      <c r="R96" s="119" t="s">
        <v>47</v>
      </c>
      <c r="S96" s="22" t="s">
        <v>181</v>
      </c>
    </row>
    <row r="97" spans="1:19" ht="63.75" customHeight="1" thickBot="1">
      <c r="A97" s="62" t="s">
        <v>127</v>
      </c>
      <c r="B97" s="72" t="s">
        <v>44</v>
      </c>
      <c r="C97" s="22" t="s">
        <v>168</v>
      </c>
      <c r="D97" s="73" t="s">
        <v>46</v>
      </c>
      <c r="E97" s="74" t="s">
        <v>67</v>
      </c>
      <c r="F97" s="74" t="s">
        <v>67</v>
      </c>
      <c r="G97" s="74" t="s">
        <v>67</v>
      </c>
      <c r="H97" s="23">
        <v>1200</v>
      </c>
      <c r="I97" s="74">
        <v>10</v>
      </c>
      <c r="J97" s="24">
        <f>H97*I97</f>
        <v>12000</v>
      </c>
      <c r="K97" s="25">
        <f>J97*0.09</f>
        <v>1080</v>
      </c>
      <c r="L97" s="25">
        <v>0</v>
      </c>
      <c r="M97" s="21">
        <f>J97+K97+L97</f>
        <v>13080</v>
      </c>
      <c r="N97" s="71" t="s">
        <v>47</v>
      </c>
      <c r="O97" s="12" t="s">
        <v>47</v>
      </c>
      <c r="P97" s="12" t="s">
        <v>47</v>
      </c>
      <c r="Q97" s="12" t="s">
        <v>47</v>
      </c>
      <c r="R97" s="119" t="s">
        <v>177</v>
      </c>
      <c r="S97" s="22" t="s">
        <v>182</v>
      </c>
    </row>
    <row r="98" spans="1:19" ht="31.5" customHeight="1" thickBot="1">
      <c r="A98" s="254" t="s">
        <v>162</v>
      </c>
      <c r="B98" s="255"/>
      <c r="C98" s="255"/>
      <c r="D98" s="255"/>
      <c r="E98" s="255"/>
      <c r="F98" s="255"/>
      <c r="G98" s="255"/>
      <c r="H98" s="255"/>
      <c r="I98" s="255"/>
      <c r="J98" s="255"/>
      <c r="K98" s="255"/>
      <c r="L98" s="256"/>
      <c r="M98" s="76">
        <f>SUM(M94:M97)</f>
        <v>15949.9155</v>
      </c>
      <c r="N98" s="77"/>
      <c r="O98" s="78"/>
      <c r="P98" s="78"/>
      <c r="Q98" s="78"/>
      <c r="R98" s="103"/>
      <c r="S98" s="104"/>
    </row>
    <row r="100" ht="16.5" thickBot="1"/>
    <row r="101" spans="1:13" ht="31.5" customHeight="1" thickBot="1">
      <c r="A101" s="254" t="s">
        <v>175</v>
      </c>
      <c r="B101" s="255"/>
      <c r="C101" s="255"/>
      <c r="D101" s="255"/>
      <c r="E101" s="255"/>
      <c r="F101" s="255"/>
      <c r="G101" s="255"/>
      <c r="H101" s="255"/>
      <c r="I101" s="255"/>
      <c r="J101" s="255"/>
      <c r="K101" s="255"/>
      <c r="L101" s="256"/>
      <c r="M101" s="76">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W124"/>
  <sheetViews>
    <sheetView tabSelected="1" zoomScale="95" zoomScaleNormal="95" zoomScalePageLayoutView="0" workbookViewId="0" topLeftCell="A1">
      <selection activeCell="F103" sqref="F103"/>
    </sheetView>
  </sheetViews>
  <sheetFormatPr defaultColWidth="8.875" defaultRowHeight="15.75"/>
  <cols>
    <col min="1" max="2" width="8.875" style="89" customWidth="1"/>
    <col min="3" max="3" width="10.875" style="89" customWidth="1"/>
    <col min="4" max="4" width="9.875" style="89" customWidth="1"/>
    <col min="5" max="5" width="29.00390625" style="89" customWidth="1"/>
    <col min="6" max="6" width="37.375" style="89" customWidth="1"/>
    <col min="7" max="7" width="8.875" style="89" customWidth="1"/>
    <col min="8" max="8" width="8.875" style="101" customWidth="1"/>
    <col min="9" max="9" width="8.875" style="101" bestFit="1" customWidth="1"/>
    <col min="10" max="10" width="9.125" style="101" bestFit="1" customWidth="1"/>
    <col min="11" max="11" width="12.875" style="89" customWidth="1"/>
    <col min="12" max="12" width="13.125" style="89" customWidth="1"/>
    <col min="13" max="13" width="14.125" style="89" bestFit="1" customWidth="1"/>
    <col min="14" max="14" width="12.625" style="89" customWidth="1"/>
    <col min="15" max="15" width="11.50390625" style="89" bestFit="1" customWidth="1"/>
    <col min="16" max="16" width="14.50390625" style="89" customWidth="1"/>
    <col min="17" max="21" width="8.875" style="89" customWidth="1"/>
    <col min="22" max="22" width="31.375" style="99" customWidth="1"/>
    <col min="23" max="16384" width="8.875" style="89" customWidth="1"/>
  </cols>
  <sheetData>
    <row r="1" spans="2:22" ht="15.75">
      <c r="B1" s="28"/>
      <c r="C1" s="258" t="s">
        <v>0</v>
      </c>
      <c r="D1" s="258"/>
      <c r="E1" s="258"/>
      <c r="F1" s="258"/>
      <c r="G1" s="258"/>
      <c r="H1" s="258"/>
      <c r="I1" s="258"/>
      <c r="J1" s="258"/>
      <c r="K1" s="258"/>
      <c r="L1" s="258"/>
      <c r="M1" s="258"/>
      <c r="N1" s="258"/>
      <c r="O1" s="258"/>
      <c r="P1" s="258"/>
      <c r="Q1" s="29"/>
      <c r="R1" s="29"/>
      <c r="S1" s="29"/>
      <c r="T1" s="29"/>
      <c r="U1" s="28"/>
      <c r="V1" s="11"/>
    </row>
    <row r="2" spans="2:22" ht="15.75">
      <c r="B2" s="28"/>
      <c r="C2" s="259" t="s">
        <v>477</v>
      </c>
      <c r="D2" s="260"/>
      <c r="E2" s="261"/>
      <c r="F2" s="261"/>
      <c r="G2" s="261"/>
      <c r="H2" s="261"/>
      <c r="I2" s="261"/>
      <c r="J2" s="261"/>
      <c r="K2" s="261"/>
      <c r="L2" s="261"/>
      <c r="M2" s="261"/>
      <c r="N2" s="261"/>
      <c r="O2" s="261"/>
      <c r="P2" s="261"/>
      <c r="Q2" s="261"/>
      <c r="R2" s="261"/>
      <c r="S2" s="261"/>
      <c r="T2" s="262"/>
      <c r="U2" s="28"/>
      <c r="V2" s="11"/>
    </row>
    <row r="3" spans="2:22" ht="111" customHeight="1">
      <c r="B3" s="28"/>
      <c r="C3" s="263" t="s">
        <v>195</v>
      </c>
      <c r="D3" s="264"/>
      <c r="E3" s="248"/>
      <c r="F3" s="248"/>
      <c r="G3" s="248"/>
      <c r="H3" s="248"/>
      <c r="I3" s="248"/>
      <c r="J3" s="248"/>
      <c r="K3" s="248"/>
      <c r="L3" s="248"/>
      <c r="M3" s="248"/>
      <c r="N3" s="248"/>
      <c r="O3" s="248"/>
      <c r="P3" s="248"/>
      <c r="Q3" s="248"/>
      <c r="R3" s="248"/>
      <c r="S3" s="248"/>
      <c r="T3" s="248"/>
      <c r="U3" s="28"/>
      <c r="V3" s="11"/>
    </row>
    <row r="4" spans="1:22" ht="24">
      <c r="A4" s="147"/>
      <c r="B4" s="249"/>
      <c r="C4" s="249"/>
      <c r="D4" s="249"/>
      <c r="E4" s="249"/>
      <c r="F4" s="249"/>
      <c r="G4" s="249"/>
      <c r="H4" s="249"/>
      <c r="I4" s="249"/>
      <c r="J4" s="249"/>
      <c r="K4" s="249"/>
      <c r="L4" s="249"/>
      <c r="M4" s="249"/>
      <c r="N4" s="249"/>
      <c r="O4" s="249"/>
      <c r="P4" s="249"/>
      <c r="Q4" s="250" t="s">
        <v>13</v>
      </c>
      <c r="R4" s="250"/>
      <c r="S4" s="250"/>
      <c r="T4" s="250"/>
      <c r="U4" s="251"/>
      <c r="V4" s="252" t="s">
        <v>24</v>
      </c>
    </row>
    <row r="5" spans="1:22" ht="64.5">
      <c r="A5" s="147" t="s">
        <v>282</v>
      </c>
      <c r="B5" s="82" t="s">
        <v>26</v>
      </c>
      <c r="C5" s="83" t="s">
        <v>192</v>
      </c>
      <c r="D5" s="83" t="s">
        <v>193</v>
      </c>
      <c r="E5" s="84" t="s">
        <v>170</v>
      </c>
      <c r="F5" s="84" t="s">
        <v>191</v>
      </c>
      <c r="G5" s="82" t="s">
        <v>17</v>
      </c>
      <c r="H5" s="82" t="s">
        <v>6</v>
      </c>
      <c r="I5" s="82" t="s">
        <v>5</v>
      </c>
      <c r="J5" s="82" t="s">
        <v>7</v>
      </c>
      <c r="K5" s="82" t="s">
        <v>1</v>
      </c>
      <c r="L5" s="82" t="s">
        <v>27</v>
      </c>
      <c r="M5" s="85" t="s">
        <v>18</v>
      </c>
      <c r="N5" s="82" t="s">
        <v>194</v>
      </c>
      <c r="O5" s="82" t="s">
        <v>20</v>
      </c>
      <c r="P5" s="82" t="s">
        <v>3</v>
      </c>
      <c r="Q5" s="52" t="s">
        <v>10</v>
      </c>
      <c r="R5" s="52" t="s">
        <v>11</v>
      </c>
      <c r="S5" s="52" t="s">
        <v>22</v>
      </c>
      <c r="T5" s="52" t="s">
        <v>12</v>
      </c>
      <c r="U5" s="106" t="s">
        <v>23</v>
      </c>
      <c r="V5" s="253"/>
    </row>
    <row r="6" spans="1:22" ht="15.75">
      <c r="A6" s="173" t="s">
        <v>229</v>
      </c>
      <c r="B6" s="172" t="s">
        <v>240</v>
      </c>
      <c r="C6" s="192" t="s">
        <v>34</v>
      </c>
      <c r="D6" s="192" t="s">
        <v>198</v>
      </c>
      <c r="E6" s="193" t="s">
        <v>219</v>
      </c>
      <c r="F6" s="193" t="s">
        <v>221</v>
      </c>
      <c r="G6" s="173" t="s">
        <v>46</v>
      </c>
      <c r="H6" s="173" t="s">
        <v>31</v>
      </c>
      <c r="I6" s="173" t="s">
        <v>32</v>
      </c>
      <c r="J6" s="173">
        <v>1</v>
      </c>
      <c r="K6" s="174">
        <v>1700</v>
      </c>
      <c r="L6" s="172">
        <v>1</v>
      </c>
      <c r="M6" s="174">
        <f aca="true" t="shared" si="0" ref="M6:M13">K6*L6</f>
        <v>1700</v>
      </c>
      <c r="N6" s="174">
        <f aca="true" t="shared" si="1" ref="N6:N63">M6*0.09</f>
        <v>153</v>
      </c>
      <c r="O6" s="174">
        <v>100</v>
      </c>
      <c r="P6" s="187">
        <f aca="true" t="shared" si="2" ref="P6:P25">M6+N6+O6</f>
        <v>1953</v>
      </c>
      <c r="Q6" s="151"/>
      <c r="R6" s="151"/>
      <c r="S6" s="151"/>
      <c r="T6" s="151"/>
      <c r="U6" s="150"/>
      <c r="V6" s="31"/>
    </row>
    <row r="7" spans="1:22" ht="15.75">
      <c r="A7" s="173" t="s">
        <v>229</v>
      </c>
      <c r="B7" s="172" t="s">
        <v>240</v>
      </c>
      <c r="C7" s="192" t="s">
        <v>34</v>
      </c>
      <c r="D7" s="192" t="s">
        <v>196</v>
      </c>
      <c r="E7" s="193" t="s">
        <v>197</v>
      </c>
      <c r="F7" s="193" t="s">
        <v>220</v>
      </c>
      <c r="G7" s="173" t="s">
        <v>46</v>
      </c>
      <c r="H7" s="173" t="s">
        <v>31</v>
      </c>
      <c r="I7" s="173" t="s">
        <v>32</v>
      </c>
      <c r="J7" s="173">
        <v>1</v>
      </c>
      <c r="K7" s="174">
        <v>1000</v>
      </c>
      <c r="L7" s="172">
        <v>1</v>
      </c>
      <c r="M7" s="174">
        <f t="shared" si="0"/>
        <v>1000</v>
      </c>
      <c r="N7" s="174">
        <f t="shared" si="1"/>
        <v>90</v>
      </c>
      <c r="O7" s="174">
        <v>100</v>
      </c>
      <c r="P7" s="187">
        <f t="shared" si="2"/>
        <v>1190</v>
      </c>
      <c r="Q7" s="151"/>
      <c r="R7" s="151"/>
      <c r="S7" s="151"/>
      <c r="T7" s="151"/>
      <c r="U7" s="150"/>
      <c r="V7" s="31"/>
    </row>
    <row r="8" spans="1:22" ht="63.75">
      <c r="A8" s="173" t="s">
        <v>229</v>
      </c>
      <c r="B8" s="172" t="s">
        <v>240</v>
      </c>
      <c r="C8" s="192" t="s">
        <v>34</v>
      </c>
      <c r="D8" s="192" t="s">
        <v>199</v>
      </c>
      <c r="E8" s="172" t="s">
        <v>211</v>
      </c>
      <c r="F8" s="193" t="s">
        <v>228</v>
      </c>
      <c r="G8" s="173" t="s">
        <v>46</v>
      </c>
      <c r="H8" s="173" t="s">
        <v>31</v>
      </c>
      <c r="I8" s="173" t="s">
        <v>32</v>
      </c>
      <c r="J8" s="172">
        <v>1</v>
      </c>
      <c r="K8" s="174">
        <v>80</v>
      </c>
      <c r="L8" s="173">
        <v>30</v>
      </c>
      <c r="M8" s="174">
        <f t="shared" si="0"/>
        <v>2400</v>
      </c>
      <c r="N8" s="174">
        <f t="shared" si="1"/>
        <v>216</v>
      </c>
      <c r="O8" s="174">
        <v>100</v>
      </c>
      <c r="P8" s="187">
        <f t="shared" si="2"/>
        <v>2716</v>
      </c>
      <c r="Q8" s="150"/>
      <c r="R8" s="150"/>
      <c r="S8" s="150"/>
      <c r="T8" s="150"/>
      <c r="U8" s="150"/>
      <c r="V8" s="31"/>
    </row>
    <row r="9" spans="1:22" ht="48">
      <c r="A9" s="173" t="s">
        <v>229</v>
      </c>
      <c r="B9" s="172" t="s">
        <v>240</v>
      </c>
      <c r="C9" s="192" t="s">
        <v>34</v>
      </c>
      <c r="D9" s="192" t="s">
        <v>199</v>
      </c>
      <c r="E9" s="172" t="s">
        <v>210</v>
      </c>
      <c r="F9" s="193" t="s">
        <v>228</v>
      </c>
      <c r="G9" s="173" t="s">
        <v>46</v>
      </c>
      <c r="H9" s="173" t="s">
        <v>31</v>
      </c>
      <c r="I9" s="173" t="s">
        <v>32</v>
      </c>
      <c r="J9" s="172">
        <v>1</v>
      </c>
      <c r="K9" s="174">
        <v>75</v>
      </c>
      <c r="L9" s="173">
        <v>50</v>
      </c>
      <c r="M9" s="174">
        <f t="shared" si="0"/>
        <v>3750</v>
      </c>
      <c r="N9" s="174">
        <f t="shared" si="1"/>
        <v>337.5</v>
      </c>
      <c r="O9" s="174">
        <v>100</v>
      </c>
      <c r="P9" s="187">
        <f t="shared" si="2"/>
        <v>4187.5</v>
      </c>
      <c r="Q9" s="150"/>
      <c r="R9" s="150"/>
      <c r="S9" s="150"/>
      <c r="T9" s="150"/>
      <c r="U9" s="150"/>
      <c r="V9" s="31"/>
    </row>
    <row r="10" spans="1:22" ht="31.5">
      <c r="A10" s="173" t="s">
        <v>229</v>
      </c>
      <c r="B10" s="172" t="s">
        <v>240</v>
      </c>
      <c r="C10" s="192" t="s">
        <v>34</v>
      </c>
      <c r="D10" s="192" t="s">
        <v>199</v>
      </c>
      <c r="E10" s="172" t="s">
        <v>203</v>
      </c>
      <c r="F10" s="193" t="s">
        <v>227</v>
      </c>
      <c r="G10" s="173" t="s">
        <v>46</v>
      </c>
      <c r="H10" s="173" t="s">
        <v>31</v>
      </c>
      <c r="I10" s="173" t="s">
        <v>32</v>
      </c>
      <c r="J10" s="172">
        <v>1</v>
      </c>
      <c r="K10" s="174">
        <v>1300</v>
      </c>
      <c r="L10" s="173">
        <v>1</v>
      </c>
      <c r="M10" s="174">
        <f t="shared" si="0"/>
        <v>1300</v>
      </c>
      <c r="N10" s="174">
        <f t="shared" si="1"/>
        <v>117</v>
      </c>
      <c r="O10" s="174">
        <v>100</v>
      </c>
      <c r="P10" s="187">
        <f t="shared" si="2"/>
        <v>1517</v>
      </c>
      <c r="Q10" s="150"/>
      <c r="R10" s="150"/>
      <c r="S10" s="150"/>
      <c r="T10" s="150"/>
      <c r="U10" s="151"/>
      <c r="V10" s="31"/>
    </row>
    <row r="11" spans="1:22" ht="48">
      <c r="A11" s="173" t="s">
        <v>229</v>
      </c>
      <c r="B11" s="172" t="s">
        <v>240</v>
      </c>
      <c r="C11" s="192" t="s">
        <v>34</v>
      </c>
      <c r="D11" s="192" t="s">
        <v>199</v>
      </c>
      <c r="E11" s="193" t="s">
        <v>200</v>
      </c>
      <c r="F11" s="193" t="s">
        <v>222</v>
      </c>
      <c r="G11" s="173" t="s">
        <v>46</v>
      </c>
      <c r="H11" s="173" t="s">
        <v>31</v>
      </c>
      <c r="I11" s="173" t="s">
        <v>32</v>
      </c>
      <c r="J11" s="173">
        <v>1</v>
      </c>
      <c r="K11" s="174">
        <v>400</v>
      </c>
      <c r="L11" s="172">
        <v>1</v>
      </c>
      <c r="M11" s="174">
        <f t="shared" si="0"/>
        <v>400</v>
      </c>
      <c r="N11" s="174">
        <f t="shared" si="1"/>
        <v>36</v>
      </c>
      <c r="O11" s="174">
        <v>100</v>
      </c>
      <c r="P11" s="187">
        <f t="shared" si="2"/>
        <v>536</v>
      </c>
      <c r="Q11" s="151"/>
      <c r="R11" s="151"/>
      <c r="S11" s="151"/>
      <c r="T11" s="151"/>
      <c r="U11" s="150"/>
      <c r="V11" s="31"/>
    </row>
    <row r="12" spans="1:22" ht="63.75">
      <c r="A12" s="173" t="s">
        <v>229</v>
      </c>
      <c r="B12" s="172" t="s">
        <v>240</v>
      </c>
      <c r="C12" s="192" t="s">
        <v>34</v>
      </c>
      <c r="D12" s="192" t="s">
        <v>199</v>
      </c>
      <c r="E12" s="172" t="s">
        <v>215</v>
      </c>
      <c r="F12" s="193" t="s">
        <v>224</v>
      </c>
      <c r="G12" s="173" t="s">
        <v>46</v>
      </c>
      <c r="H12" s="173" t="s">
        <v>31</v>
      </c>
      <c r="I12" s="173" t="s">
        <v>32</v>
      </c>
      <c r="J12" s="172">
        <v>1</v>
      </c>
      <c r="K12" s="174">
        <v>300</v>
      </c>
      <c r="L12" s="173">
        <v>1</v>
      </c>
      <c r="M12" s="174">
        <f t="shared" si="0"/>
        <v>300</v>
      </c>
      <c r="N12" s="174">
        <f t="shared" si="1"/>
        <v>27</v>
      </c>
      <c r="O12" s="174">
        <v>100</v>
      </c>
      <c r="P12" s="187">
        <f t="shared" si="2"/>
        <v>427</v>
      </c>
      <c r="Q12" s="150"/>
      <c r="R12" s="150"/>
      <c r="S12" s="150"/>
      <c r="T12" s="150"/>
      <c r="U12" s="150"/>
      <c r="V12" s="31"/>
    </row>
    <row r="13" spans="1:22" ht="63.75">
      <c r="A13" s="173" t="s">
        <v>229</v>
      </c>
      <c r="B13" s="172" t="s">
        <v>240</v>
      </c>
      <c r="C13" s="192" t="s">
        <v>34</v>
      </c>
      <c r="D13" s="192" t="s">
        <v>199</v>
      </c>
      <c r="E13" s="172" t="s">
        <v>205</v>
      </c>
      <c r="F13" s="193" t="s">
        <v>225</v>
      </c>
      <c r="G13" s="173" t="s">
        <v>46</v>
      </c>
      <c r="H13" s="173" t="s">
        <v>31</v>
      </c>
      <c r="I13" s="173" t="s">
        <v>32</v>
      </c>
      <c r="J13" s="172">
        <v>1</v>
      </c>
      <c r="K13" s="174">
        <v>20</v>
      </c>
      <c r="L13" s="173">
        <v>10</v>
      </c>
      <c r="M13" s="174">
        <f t="shared" si="0"/>
        <v>200</v>
      </c>
      <c r="N13" s="174">
        <f t="shared" si="1"/>
        <v>18</v>
      </c>
      <c r="O13" s="174">
        <v>100</v>
      </c>
      <c r="P13" s="187">
        <f t="shared" si="2"/>
        <v>318</v>
      </c>
      <c r="Q13" s="150"/>
      <c r="R13" s="150"/>
      <c r="S13" s="150"/>
      <c r="T13" s="150"/>
      <c r="U13" s="150"/>
      <c r="V13" s="31"/>
    </row>
    <row r="14" spans="1:22" ht="48">
      <c r="A14" s="173" t="s">
        <v>229</v>
      </c>
      <c r="B14" s="172" t="s">
        <v>240</v>
      </c>
      <c r="C14" s="192" t="s">
        <v>241</v>
      </c>
      <c r="D14" s="192" t="s">
        <v>199</v>
      </c>
      <c r="E14" s="172" t="s">
        <v>216</v>
      </c>
      <c r="F14" s="193" t="s">
        <v>223</v>
      </c>
      <c r="G14" s="173" t="s">
        <v>46</v>
      </c>
      <c r="H14" s="173" t="s">
        <v>31</v>
      </c>
      <c r="I14" s="173" t="s">
        <v>32</v>
      </c>
      <c r="J14" s="172">
        <v>1</v>
      </c>
      <c r="K14" s="174">
        <v>1600</v>
      </c>
      <c r="L14" s="173">
        <v>1</v>
      </c>
      <c r="M14" s="174">
        <v>1200</v>
      </c>
      <c r="N14" s="174">
        <f t="shared" si="1"/>
        <v>108</v>
      </c>
      <c r="O14" s="174">
        <v>100</v>
      </c>
      <c r="P14" s="187">
        <f t="shared" si="2"/>
        <v>1408</v>
      </c>
      <c r="Q14" s="150"/>
      <c r="R14" s="150"/>
      <c r="S14" s="150"/>
      <c r="T14" s="150"/>
      <c r="U14" s="150"/>
      <c r="V14" s="31"/>
    </row>
    <row r="15" spans="1:22" ht="48">
      <c r="A15" s="173" t="s">
        <v>229</v>
      </c>
      <c r="B15" s="172" t="s">
        <v>240</v>
      </c>
      <c r="C15" s="192" t="s">
        <v>241</v>
      </c>
      <c r="D15" s="192" t="s">
        <v>199</v>
      </c>
      <c r="E15" s="172" t="s">
        <v>206</v>
      </c>
      <c r="F15" s="193" t="s">
        <v>222</v>
      </c>
      <c r="G15" s="173" t="s">
        <v>46</v>
      </c>
      <c r="H15" s="173" t="s">
        <v>31</v>
      </c>
      <c r="I15" s="173" t="s">
        <v>32</v>
      </c>
      <c r="J15" s="172">
        <v>2</v>
      </c>
      <c r="K15" s="174">
        <v>200</v>
      </c>
      <c r="L15" s="173">
        <v>1</v>
      </c>
      <c r="M15" s="174">
        <f aca="true" t="shared" si="3" ref="M15:M25">K15*L15</f>
        <v>200</v>
      </c>
      <c r="N15" s="174">
        <f t="shared" si="1"/>
        <v>18</v>
      </c>
      <c r="O15" s="174">
        <v>100</v>
      </c>
      <c r="P15" s="187">
        <f t="shared" si="2"/>
        <v>318</v>
      </c>
      <c r="Q15" s="150"/>
      <c r="R15" s="150"/>
      <c r="S15" s="150"/>
      <c r="T15" s="150"/>
      <c r="U15" s="150"/>
      <c r="V15" s="31"/>
    </row>
    <row r="16" spans="1:22" ht="67.5" customHeight="1">
      <c r="A16" s="173" t="s">
        <v>229</v>
      </c>
      <c r="B16" s="172" t="s">
        <v>240</v>
      </c>
      <c r="C16" s="192" t="s">
        <v>241</v>
      </c>
      <c r="D16" s="192" t="s">
        <v>199</v>
      </c>
      <c r="E16" s="172" t="s">
        <v>218</v>
      </c>
      <c r="F16" s="193" t="s">
        <v>223</v>
      </c>
      <c r="G16" s="173" t="s">
        <v>46</v>
      </c>
      <c r="H16" s="173" t="s">
        <v>31</v>
      </c>
      <c r="I16" s="173" t="s">
        <v>32</v>
      </c>
      <c r="J16" s="172">
        <v>2</v>
      </c>
      <c r="K16" s="174">
        <v>500</v>
      </c>
      <c r="L16" s="173">
        <v>1</v>
      </c>
      <c r="M16" s="174">
        <f t="shared" si="3"/>
        <v>500</v>
      </c>
      <c r="N16" s="174">
        <f t="shared" si="1"/>
        <v>45</v>
      </c>
      <c r="O16" s="174">
        <v>100</v>
      </c>
      <c r="P16" s="187">
        <f t="shared" si="2"/>
        <v>645</v>
      </c>
      <c r="Q16" s="150"/>
      <c r="R16" s="150"/>
      <c r="S16" s="150"/>
      <c r="T16" s="150"/>
      <c r="U16" s="150"/>
      <c r="V16" s="31"/>
    </row>
    <row r="17" spans="1:22" ht="48">
      <c r="A17" s="173" t="s">
        <v>229</v>
      </c>
      <c r="B17" s="172" t="s">
        <v>240</v>
      </c>
      <c r="C17" s="192" t="s">
        <v>241</v>
      </c>
      <c r="D17" s="192" t="s">
        <v>199</v>
      </c>
      <c r="E17" s="172" t="s">
        <v>208</v>
      </c>
      <c r="F17" s="193" t="s">
        <v>223</v>
      </c>
      <c r="G17" s="173" t="s">
        <v>46</v>
      </c>
      <c r="H17" s="173" t="s">
        <v>31</v>
      </c>
      <c r="I17" s="173" t="s">
        <v>32</v>
      </c>
      <c r="J17" s="172">
        <v>1</v>
      </c>
      <c r="K17" s="174">
        <v>100</v>
      </c>
      <c r="L17" s="173">
        <v>5</v>
      </c>
      <c r="M17" s="174">
        <f t="shared" si="3"/>
        <v>500</v>
      </c>
      <c r="N17" s="174">
        <f t="shared" si="1"/>
        <v>45</v>
      </c>
      <c r="O17" s="174">
        <v>100</v>
      </c>
      <c r="P17" s="187">
        <f t="shared" si="2"/>
        <v>645</v>
      </c>
      <c r="Q17" s="150"/>
      <c r="R17" s="150"/>
      <c r="S17" s="150"/>
      <c r="T17" s="150"/>
      <c r="U17" s="150"/>
      <c r="V17" s="31"/>
    </row>
    <row r="18" spans="1:22" ht="39" customHeight="1">
      <c r="A18" s="173" t="s">
        <v>229</v>
      </c>
      <c r="B18" s="172" t="s">
        <v>240</v>
      </c>
      <c r="C18" s="192" t="s">
        <v>241</v>
      </c>
      <c r="D18" s="192" t="s">
        <v>199</v>
      </c>
      <c r="E18" s="172" t="s">
        <v>212</v>
      </c>
      <c r="F18" s="193" t="s">
        <v>224</v>
      </c>
      <c r="G18" s="173" t="s">
        <v>46</v>
      </c>
      <c r="H18" s="173" t="s">
        <v>31</v>
      </c>
      <c r="I18" s="173" t="s">
        <v>32</v>
      </c>
      <c r="J18" s="172">
        <v>1</v>
      </c>
      <c r="K18" s="174">
        <v>500</v>
      </c>
      <c r="L18" s="173">
        <v>3</v>
      </c>
      <c r="M18" s="174">
        <f t="shared" si="3"/>
        <v>1500</v>
      </c>
      <c r="N18" s="174">
        <f t="shared" si="1"/>
        <v>135</v>
      </c>
      <c r="O18" s="174">
        <v>100</v>
      </c>
      <c r="P18" s="187">
        <f t="shared" si="2"/>
        <v>1735</v>
      </c>
      <c r="Q18" s="150"/>
      <c r="R18" s="150"/>
      <c r="S18" s="150"/>
      <c r="T18" s="150"/>
      <c r="U18" s="151"/>
      <c r="V18" s="31"/>
    </row>
    <row r="19" spans="1:22" ht="48">
      <c r="A19" s="173" t="s">
        <v>229</v>
      </c>
      <c r="B19" s="172" t="s">
        <v>240</v>
      </c>
      <c r="C19" s="192" t="s">
        <v>241</v>
      </c>
      <c r="D19" s="192" t="s">
        <v>199</v>
      </c>
      <c r="E19" s="172" t="s">
        <v>209</v>
      </c>
      <c r="F19" s="193" t="s">
        <v>223</v>
      </c>
      <c r="G19" s="173" t="s">
        <v>46</v>
      </c>
      <c r="H19" s="173" t="s">
        <v>31</v>
      </c>
      <c r="I19" s="173" t="s">
        <v>32</v>
      </c>
      <c r="J19" s="172">
        <v>2</v>
      </c>
      <c r="K19" s="174">
        <v>300</v>
      </c>
      <c r="L19" s="173">
        <v>3</v>
      </c>
      <c r="M19" s="174">
        <f t="shared" si="3"/>
        <v>900</v>
      </c>
      <c r="N19" s="174">
        <f t="shared" si="1"/>
        <v>81</v>
      </c>
      <c r="O19" s="174">
        <v>100</v>
      </c>
      <c r="P19" s="187">
        <f t="shared" si="2"/>
        <v>1081</v>
      </c>
      <c r="Q19" s="150"/>
      <c r="R19" s="150"/>
      <c r="S19" s="150"/>
      <c r="T19" s="150"/>
      <c r="U19" s="151"/>
      <c r="V19" s="31"/>
    </row>
    <row r="20" spans="1:22" ht="31.5">
      <c r="A20" s="173" t="s">
        <v>229</v>
      </c>
      <c r="B20" s="172" t="s">
        <v>240</v>
      </c>
      <c r="C20" s="192" t="s">
        <v>241</v>
      </c>
      <c r="D20" s="192" t="s">
        <v>199</v>
      </c>
      <c r="E20" s="172" t="s">
        <v>207</v>
      </c>
      <c r="F20" s="193" t="s">
        <v>226</v>
      </c>
      <c r="G20" s="173" t="s">
        <v>46</v>
      </c>
      <c r="H20" s="173" t="s">
        <v>31</v>
      </c>
      <c r="I20" s="173" t="s">
        <v>32</v>
      </c>
      <c r="J20" s="172">
        <v>2</v>
      </c>
      <c r="K20" s="174">
        <v>100</v>
      </c>
      <c r="L20" s="173">
        <v>1</v>
      </c>
      <c r="M20" s="174">
        <f t="shared" si="3"/>
        <v>100</v>
      </c>
      <c r="N20" s="174">
        <f t="shared" si="1"/>
        <v>9</v>
      </c>
      <c r="O20" s="174">
        <v>100</v>
      </c>
      <c r="P20" s="187">
        <f t="shared" si="2"/>
        <v>209</v>
      </c>
      <c r="Q20" s="150"/>
      <c r="R20" s="150"/>
      <c r="S20" s="150"/>
      <c r="T20" s="150"/>
      <c r="U20" s="150"/>
      <c r="V20" s="31"/>
    </row>
    <row r="21" spans="1:22" ht="48">
      <c r="A21" s="173" t="s">
        <v>229</v>
      </c>
      <c r="B21" s="172" t="s">
        <v>240</v>
      </c>
      <c r="C21" s="192" t="s">
        <v>241</v>
      </c>
      <c r="D21" s="192" t="s">
        <v>199</v>
      </c>
      <c r="E21" s="193" t="s">
        <v>201</v>
      </c>
      <c r="F21" s="193" t="s">
        <v>222</v>
      </c>
      <c r="G21" s="173" t="s">
        <v>46</v>
      </c>
      <c r="H21" s="173" t="s">
        <v>31</v>
      </c>
      <c r="I21" s="173" t="s">
        <v>32</v>
      </c>
      <c r="J21" s="173">
        <v>2</v>
      </c>
      <c r="K21" s="174">
        <v>2500</v>
      </c>
      <c r="L21" s="172">
        <v>1</v>
      </c>
      <c r="M21" s="174">
        <f t="shared" si="3"/>
        <v>2500</v>
      </c>
      <c r="N21" s="174">
        <f t="shared" si="1"/>
        <v>225</v>
      </c>
      <c r="O21" s="174">
        <v>100</v>
      </c>
      <c r="P21" s="187">
        <f t="shared" si="2"/>
        <v>2825</v>
      </c>
      <c r="Q21" s="151"/>
      <c r="R21" s="151"/>
      <c r="S21" s="151"/>
      <c r="T21" s="151"/>
      <c r="U21" s="150"/>
      <c r="V21" s="31"/>
    </row>
    <row r="22" spans="1:22" ht="48">
      <c r="A22" s="173" t="s">
        <v>229</v>
      </c>
      <c r="B22" s="172" t="s">
        <v>240</v>
      </c>
      <c r="C22" s="192" t="s">
        <v>241</v>
      </c>
      <c r="D22" s="192" t="s">
        <v>199</v>
      </c>
      <c r="E22" s="172" t="s">
        <v>202</v>
      </c>
      <c r="F22" s="193" t="s">
        <v>223</v>
      </c>
      <c r="G22" s="173" t="s">
        <v>46</v>
      </c>
      <c r="H22" s="173" t="s">
        <v>31</v>
      </c>
      <c r="I22" s="173" t="s">
        <v>32</v>
      </c>
      <c r="J22" s="172">
        <v>2</v>
      </c>
      <c r="K22" s="174">
        <v>200</v>
      </c>
      <c r="L22" s="173">
        <v>1</v>
      </c>
      <c r="M22" s="205">
        <f t="shared" si="3"/>
        <v>200</v>
      </c>
      <c r="N22" s="205">
        <f t="shared" si="1"/>
        <v>18</v>
      </c>
      <c r="O22" s="205">
        <v>100</v>
      </c>
      <c r="P22" s="187">
        <f t="shared" si="2"/>
        <v>318</v>
      </c>
      <c r="Q22" s="150"/>
      <c r="R22" s="150"/>
      <c r="S22" s="150"/>
      <c r="T22" s="150"/>
      <c r="U22" s="151"/>
      <c r="V22" s="31"/>
    </row>
    <row r="23" spans="1:22" ht="15.75">
      <c r="A23" s="173" t="s">
        <v>229</v>
      </c>
      <c r="B23" s="172" t="s">
        <v>240</v>
      </c>
      <c r="C23" s="192" t="s">
        <v>241</v>
      </c>
      <c r="D23" s="192" t="s">
        <v>199</v>
      </c>
      <c r="E23" s="172" t="s">
        <v>204</v>
      </c>
      <c r="F23" s="193" t="s">
        <v>227</v>
      </c>
      <c r="G23" s="173" t="s">
        <v>46</v>
      </c>
      <c r="H23" s="173" t="s">
        <v>31</v>
      </c>
      <c r="I23" s="173" t="s">
        <v>32</v>
      </c>
      <c r="J23" s="172">
        <v>2</v>
      </c>
      <c r="K23" s="174">
        <v>2300</v>
      </c>
      <c r="L23" s="173">
        <v>1</v>
      </c>
      <c r="M23" s="205">
        <f t="shared" si="3"/>
        <v>2300</v>
      </c>
      <c r="N23" s="205">
        <f t="shared" si="1"/>
        <v>207</v>
      </c>
      <c r="O23" s="205">
        <v>200</v>
      </c>
      <c r="P23" s="187">
        <f t="shared" si="2"/>
        <v>2707</v>
      </c>
      <c r="Q23" s="150"/>
      <c r="R23" s="150"/>
      <c r="S23" s="150"/>
      <c r="T23" s="150"/>
      <c r="U23" s="151"/>
      <c r="V23" s="31"/>
    </row>
    <row r="24" spans="1:22" ht="31.5" customHeight="1">
      <c r="A24" s="173" t="s">
        <v>229</v>
      </c>
      <c r="B24" s="172" t="s">
        <v>240</v>
      </c>
      <c r="C24" s="192" t="s">
        <v>241</v>
      </c>
      <c r="D24" s="192" t="s">
        <v>199</v>
      </c>
      <c r="E24" s="172" t="s">
        <v>217</v>
      </c>
      <c r="F24" s="193" t="s">
        <v>223</v>
      </c>
      <c r="G24" s="173" t="s">
        <v>46</v>
      </c>
      <c r="H24" s="173" t="s">
        <v>31</v>
      </c>
      <c r="I24" s="173" t="s">
        <v>32</v>
      </c>
      <c r="J24" s="172">
        <v>10</v>
      </c>
      <c r="K24" s="174">
        <v>8000</v>
      </c>
      <c r="L24" s="173">
        <v>1</v>
      </c>
      <c r="M24" s="205">
        <f t="shared" si="3"/>
        <v>8000</v>
      </c>
      <c r="N24" s="205">
        <f t="shared" si="1"/>
        <v>720</v>
      </c>
      <c r="O24" s="205">
        <v>100</v>
      </c>
      <c r="P24" s="187">
        <f t="shared" si="2"/>
        <v>8820</v>
      </c>
      <c r="Q24" s="150"/>
      <c r="R24" s="150"/>
      <c r="S24" s="150"/>
      <c r="T24" s="150"/>
      <c r="U24" s="150"/>
      <c r="V24" s="31"/>
    </row>
    <row r="25" spans="1:22" ht="31.5" customHeight="1">
      <c r="A25" s="173" t="s">
        <v>229</v>
      </c>
      <c r="B25" s="172" t="s">
        <v>240</v>
      </c>
      <c r="C25" s="192" t="s">
        <v>241</v>
      </c>
      <c r="D25" s="192" t="s">
        <v>199</v>
      </c>
      <c r="E25" s="172" t="s">
        <v>214</v>
      </c>
      <c r="F25" s="193" t="s">
        <v>224</v>
      </c>
      <c r="G25" s="173" t="s">
        <v>46</v>
      </c>
      <c r="H25" s="173" t="s">
        <v>31</v>
      </c>
      <c r="I25" s="173" t="s">
        <v>32</v>
      </c>
      <c r="J25" s="172">
        <v>10</v>
      </c>
      <c r="K25" s="174">
        <v>4500</v>
      </c>
      <c r="L25" s="173">
        <v>4</v>
      </c>
      <c r="M25" s="205">
        <f t="shared" si="3"/>
        <v>18000</v>
      </c>
      <c r="N25" s="205">
        <f t="shared" si="1"/>
        <v>1620</v>
      </c>
      <c r="O25" s="205">
        <v>500</v>
      </c>
      <c r="P25" s="187">
        <f t="shared" si="2"/>
        <v>20120</v>
      </c>
      <c r="Q25" s="150"/>
      <c r="R25" s="150"/>
      <c r="S25" s="150"/>
      <c r="T25" s="150"/>
      <c r="U25" s="151"/>
      <c r="V25" s="31"/>
    </row>
    <row r="26" spans="1:22" ht="31.5" customHeight="1">
      <c r="A26" s="194"/>
      <c r="B26" s="195"/>
      <c r="C26" s="196"/>
      <c r="D26" s="196"/>
      <c r="E26" s="195"/>
      <c r="F26" s="197"/>
      <c r="G26" s="194"/>
      <c r="H26" s="194"/>
      <c r="I26" s="194"/>
      <c r="J26" s="195"/>
      <c r="K26" s="198"/>
      <c r="L26" s="194"/>
      <c r="M26" s="220"/>
      <c r="N26" s="220">
        <f t="shared" si="1"/>
        <v>0</v>
      </c>
      <c r="O26" s="220"/>
      <c r="P26" s="199"/>
      <c r="Q26" s="150"/>
      <c r="R26" s="150"/>
      <c r="S26" s="150"/>
      <c r="T26" s="150"/>
      <c r="U26" s="151"/>
      <c r="V26" s="31"/>
    </row>
    <row r="27" spans="1:22" ht="31.5" customHeight="1">
      <c r="A27" s="173" t="s">
        <v>283</v>
      </c>
      <c r="B27" s="172" t="s">
        <v>240</v>
      </c>
      <c r="C27" s="192" t="s">
        <v>34</v>
      </c>
      <c r="D27" s="172" t="s">
        <v>199</v>
      </c>
      <c r="E27" s="200" t="s">
        <v>242</v>
      </c>
      <c r="F27" s="173" t="s">
        <v>263</v>
      </c>
      <c r="G27" s="173" t="s">
        <v>46</v>
      </c>
      <c r="H27" s="173" t="s">
        <v>232</v>
      </c>
      <c r="I27" s="173" t="s">
        <v>32</v>
      </c>
      <c r="J27" s="173">
        <v>1</v>
      </c>
      <c r="K27" s="178">
        <v>572</v>
      </c>
      <c r="L27" s="172">
        <v>2</v>
      </c>
      <c r="M27" s="242">
        <f>SUM(K27*L27)</f>
        <v>1144</v>
      </c>
      <c r="N27" s="205">
        <f t="shared" si="1"/>
        <v>102.96</v>
      </c>
      <c r="O27" s="240">
        <v>200</v>
      </c>
      <c r="P27" s="187">
        <f>SUM(M27:O27)</f>
        <v>1446.96</v>
      </c>
      <c r="Q27" s="150"/>
      <c r="R27" s="150"/>
      <c r="S27" s="150"/>
      <c r="T27" s="150"/>
      <c r="U27" s="151"/>
      <c r="V27" s="31"/>
    </row>
    <row r="28" spans="1:22" ht="31.5" customHeight="1">
      <c r="A28" s="173" t="s">
        <v>283</v>
      </c>
      <c r="B28" s="172" t="s">
        <v>240</v>
      </c>
      <c r="C28" s="192" t="s">
        <v>34</v>
      </c>
      <c r="D28" s="172" t="s">
        <v>199</v>
      </c>
      <c r="E28" s="200" t="s">
        <v>243</v>
      </c>
      <c r="F28" s="173" t="s">
        <v>263</v>
      </c>
      <c r="G28" s="173" t="s">
        <v>46</v>
      </c>
      <c r="H28" s="173" t="s">
        <v>232</v>
      </c>
      <c r="I28" s="173" t="s">
        <v>32</v>
      </c>
      <c r="J28" s="191">
        <v>1</v>
      </c>
      <c r="K28" s="178">
        <v>324</v>
      </c>
      <c r="L28" s="172">
        <v>2</v>
      </c>
      <c r="M28" s="242">
        <f aca="true" t="shared" si="4" ref="M28:M47">SUM(K28*L28)</f>
        <v>648</v>
      </c>
      <c r="N28" s="205">
        <f t="shared" si="1"/>
        <v>58.32</v>
      </c>
      <c r="O28" s="240">
        <v>200</v>
      </c>
      <c r="P28" s="187">
        <f aca="true" t="shared" si="5" ref="P28:P47">SUM(M28:O28)</f>
        <v>906.32</v>
      </c>
      <c r="Q28" s="150"/>
      <c r="R28" s="150"/>
      <c r="S28" s="150"/>
      <c r="T28" s="150"/>
      <c r="U28" s="151"/>
      <c r="V28" s="31"/>
    </row>
    <row r="29" spans="1:22" ht="31.5" customHeight="1">
      <c r="A29" s="173" t="s">
        <v>283</v>
      </c>
      <c r="B29" s="172" t="s">
        <v>240</v>
      </c>
      <c r="C29" s="192" t="s">
        <v>34</v>
      </c>
      <c r="D29" s="172" t="s">
        <v>199</v>
      </c>
      <c r="E29" s="200" t="s">
        <v>244</v>
      </c>
      <c r="F29" s="173" t="s">
        <v>263</v>
      </c>
      <c r="G29" s="173" t="s">
        <v>46</v>
      </c>
      <c r="H29" s="173" t="s">
        <v>232</v>
      </c>
      <c r="I29" s="173" t="s">
        <v>32</v>
      </c>
      <c r="J29" s="173">
        <v>1</v>
      </c>
      <c r="K29" s="178">
        <v>310</v>
      </c>
      <c r="L29" s="172">
        <v>2</v>
      </c>
      <c r="M29" s="242">
        <f t="shared" si="4"/>
        <v>620</v>
      </c>
      <c r="N29" s="205">
        <f t="shared" si="1"/>
        <v>55.8</v>
      </c>
      <c r="O29" s="240">
        <v>200</v>
      </c>
      <c r="P29" s="187">
        <f t="shared" si="5"/>
        <v>875.8</v>
      </c>
      <c r="Q29" s="150"/>
      <c r="R29" s="150"/>
      <c r="S29" s="150"/>
      <c r="T29" s="150"/>
      <c r="U29" s="151"/>
      <c r="V29" s="31"/>
    </row>
    <row r="30" spans="1:22" ht="31.5" customHeight="1">
      <c r="A30" s="173" t="s">
        <v>283</v>
      </c>
      <c r="B30" s="172" t="s">
        <v>240</v>
      </c>
      <c r="C30" s="192" t="s">
        <v>34</v>
      </c>
      <c r="D30" s="172" t="s">
        <v>199</v>
      </c>
      <c r="E30" s="200" t="s">
        <v>245</v>
      </c>
      <c r="F30" s="173" t="s">
        <v>263</v>
      </c>
      <c r="G30" s="173" t="s">
        <v>46</v>
      </c>
      <c r="H30" s="173" t="s">
        <v>232</v>
      </c>
      <c r="I30" s="173" t="s">
        <v>32</v>
      </c>
      <c r="J30" s="173">
        <v>1</v>
      </c>
      <c r="K30" s="178">
        <v>255</v>
      </c>
      <c r="L30" s="172">
        <v>2</v>
      </c>
      <c r="M30" s="242">
        <f t="shared" si="4"/>
        <v>510</v>
      </c>
      <c r="N30" s="205">
        <f t="shared" si="1"/>
        <v>45.9</v>
      </c>
      <c r="O30" s="240">
        <v>200</v>
      </c>
      <c r="P30" s="187">
        <f t="shared" si="5"/>
        <v>755.9</v>
      </c>
      <c r="Q30" s="150"/>
      <c r="R30" s="150"/>
      <c r="S30" s="150"/>
      <c r="T30" s="150"/>
      <c r="U30" s="151"/>
      <c r="V30" s="31"/>
    </row>
    <row r="31" spans="1:22" ht="31.5" customHeight="1">
      <c r="A31" s="173" t="s">
        <v>283</v>
      </c>
      <c r="B31" s="172" t="s">
        <v>240</v>
      </c>
      <c r="C31" s="192" t="s">
        <v>34</v>
      </c>
      <c r="D31" s="172" t="s">
        <v>199</v>
      </c>
      <c r="E31" s="202" t="s">
        <v>246</v>
      </c>
      <c r="F31" s="173" t="s">
        <v>263</v>
      </c>
      <c r="G31" s="173" t="s">
        <v>46</v>
      </c>
      <c r="H31" s="173" t="s">
        <v>232</v>
      </c>
      <c r="I31" s="173" t="s">
        <v>32</v>
      </c>
      <c r="J31" s="173">
        <v>1</v>
      </c>
      <c r="K31" s="178">
        <v>560</v>
      </c>
      <c r="L31" s="172">
        <v>1</v>
      </c>
      <c r="M31" s="242">
        <f t="shared" si="4"/>
        <v>560</v>
      </c>
      <c r="N31" s="205">
        <f t="shared" si="1"/>
        <v>50.4</v>
      </c>
      <c r="O31" s="240">
        <v>200</v>
      </c>
      <c r="P31" s="187">
        <f t="shared" si="5"/>
        <v>810.4</v>
      </c>
      <c r="Q31" s="150"/>
      <c r="R31" s="150"/>
      <c r="S31" s="150"/>
      <c r="T31" s="150"/>
      <c r="U31" s="151"/>
      <c r="V31" s="31"/>
    </row>
    <row r="32" spans="1:22" ht="31.5" customHeight="1">
      <c r="A32" s="173" t="s">
        <v>283</v>
      </c>
      <c r="B32" s="172" t="s">
        <v>240</v>
      </c>
      <c r="C32" s="192" t="s">
        <v>34</v>
      </c>
      <c r="D32" s="172" t="s">
        <v>199</v>
      </c>
      <c r="E32" s="172" t="s">
        <v>247</v>
      </c>
      <c r="F32" s="173" t="s">
        <v>263</v>
      </c>
      <c r="G32" s="173" t="s">
        <v>46</v>
      </c>
      <c r="H32" s="172" t="s">
        <v>232</v>
      </c>
      <c r="I32" s="173" t="s">
        <v>32</v>
      </c>
      <c r="J32" s="204">
        <v>2</v>
      </c>
      <c r="K32" s="174">
        <v>286</v>
      </c>
      <c r="L32" s="173">
        <v>1</v>
      </c>
      <c r="M32" s="242">
        <f t="shared" si="4"/>
        <v>286</v>
      </c>
      <c r="N32" s="205">
        <f t="shared" si="1"/>
        <v>25.74</v>
      </c>
      <c r="O32" s="240">
        <v>200</v>
      </c>
      <c r="P32" s="187">
        <f t="shared" si="5"/>
        <v>511.74</v>
      </c>
      <c r="Q32" s="150"/>
      <c r="R32" s="150"/>
      <c r="S32" s="150"/>
      <c r="T32" s="150"/>
      <c r="U32" s="151"/>
      <c r="V32" s="31"/>
    </row>
    <row r="33" spans="1:22" ht="31.5" customHeight="1">
      <c r="A33" s="173" t="s">
        <v>283</v>
      </c>
      <c r="B33" s="172" t="s">
        <v>240</v>
      </c>
      <c r="C33" s="192" t="s">
        <v>34</v>
      </c>
      <c r="D33" s="172" t="s">
        <v>199</v>
      </c>
      <c r="E33" s="203" t="s">
        <v>248</v>
      </c>
      <c r="F33" s="173" t="s">
        <v>263</v>
      </c>
      <c r="G33" s="173" t="s">
        <v>46</v>
      </c>
      <c r="H33" s="172" t="s">
        <v>232</v>
      </c>
      <c r="I33" s="173" t="s">
        <v>32</v>
      </c>
      <c r="J33" s="204">
        <v>2</v>
      </c>
      <c r="K33" s="174">
        <v>404</v>
      </c>
      <c r="L33" s="183">
        <v>1</v>
      </c>
      <c r="M33" s="242">
        <f t="shared" si="4"/>
        <v>404</v>
      </c>
      <c r="N33" s="205">
        <f t="shared" si="1"/>
        <v>36.36</v>
      </c>
      <c r="O33" s="240">
        <v>200</v>
      </c>
      <c r="P33" s="187">
        <f t="shared" si="5"/>
        <v>640.36</v>
      </c>
      <c r="Q33" s="150"/>
      <c r="R33" s="150"/>
      <c r="S33" s="150"/>
      <c r="T33" s="150"/>
      <c r="U33" s="151"/>
      <c r="V33" s="31"/>
    </row>
    <row r="34" spans="1:22" ht="31.5" customHeight="1">
      <c r="A34" s="173" t="s">
        <v>283</v>
      </c>
      <c r="B34" s="172" t="s">
        <v>240</v>
      </c>
      <c r="C34" s="192" t="s">
        <v>34</v>
      </c>
      <c r="D34" s="172" t="s">
        <v>199</v>
      </c>
      <c r="E34" s="203" t="s">
        <v>249</v>
      </c>
      <c r="F34" s="173" t="s">
        <v>263</v>
      </c>
      <c r="G34" s="173" t="s">
        <v>46</v>
      </c>
      <c r="H34" s="204" t="s">
        <v>232</v>
      </c>
      <c r="I34" s="183" t="s">
        <v>32</v>
      </c>
      <c r="J34" s="204">
        <v>1</v>
      </c>
      <c r="K34" s="205">
        <v>246</v>
      </c>
      <c r="L34" s="183">
        <v>1</v>
      </c>
      <c r="M34" s="242">
        <f t="shared" si="4"/>
        <v>246</v>
      </c>
      <c r="N34" s="205">
        <f t="shared" si="1"/>
        <v>22.14</v>
      </c>
      <c r="O34" s="240">
        <v>200</v>
      </c>
      <c r="P34" s="187">
        <f t="shared" si="5"/>
        <v>468.14</v>
      </c>
      <c r="Q34" s="150"/>
      <c r="R34" s="150"/>
      <c r="S34" s="150"/>
      <c r="T34" s="150"/>
      <c r="U34" s="151"/>
      <c r="V34" s="31"/>
    </row>
    <row r="35" spans="1:22" ht="31.5" customHeight="1">
      <c r="A35" s="173" t="s">
        <v>283</v>
      </c>
      <c r="B35" s="172" t="s">
        <v>240</v>
      </c>
      <c r="C35" s="192" t="s">
        <v>34</v>
      </c>
      <c r="D35" s="172" t="s">
        <v>199</v>
      </c>
      <c r="E35" s="204" t="s">
        <v>250</v>
      </c>
      <c r="F35" s="173" t="s">
        <v>263</v>
      </c>
      <c r="G35" s="173" t="s">
        <v>46</v>
      </c>
      <c r="H35" s="204" t="s">
        <v>232</v>
      </c>
      <c r="I35" s="183" t="s">
        <v>47</v>
      </c>
      <c r="J35" s="204">
        <v>1</v>
      </c>
      <c r="K35" s="205">
        <v>49.8</v>
      </c>
      <c r="L35" s="183">
        <v>2</v>
      </c>
      <c r="M35" s="242">
        <f t="shared" si="4"/>
        <v>99.6</v>
      </c>
      <c r="N35" s="205">
        <f t="shared" si="1"/>
        <v>8.963999999999999</v>
      </c>
      <c r="O35" s="240">
        <v>200</v>
      </c>
      <c r="P35" s="187">
        <f t="shared" si="5"/>
        <v>308.56399999999996</v>
      </c>
      <c r="Q35" s="150"/>
      <c r="R35" s="150"/>
      <c r="S35" s="150"/>
      <c r="T35" s="150"/>
      <c r="U35" s="151"/>
      <c r="V35" s="31"/>
    </row>
    <row r="36" spans="1:22" ht="31.5" customHeight="1">
      <c r="A36" s="173" t="s">
        <v>283</v>
      </c>
      <c r="B36" s="172" t="s">
        <v>240</v>
      </c>
      <c r="C36" s="192" t="s">
        <v>34</v>
      </c>
      <c r="D36" s="172" t="s">
        <v>199</v>
      </c>
      <c r="E36" s="204" t="s">
        <v>251</v>
      </c>
      <c r="F36" s="173" t="s">
        <v>263</v>
      </c>
      <c r="G36" s="173" t="s">
        <v>46</v>
      </c>
      <c r="H36" s="204" t="s">
        <v>232</v>
      </c>
      <c r="I36" s="183" t="s">
        <v>32</v>
      </c>
      <c r="J36" s="204">
        <v>2</v>
      </c>
      <c r="K36" s="205">
        <v>260</v>
      </c>
      <c r="L36" s="183">
        <v>2</v>
      </c>
      <c r="M36" s="242">
        <f t="shared" si="4"/>
        <v>520</v>
      </c>
      <c r="N36" s="205">
        <f t="shared" si="1"/>
        <v>46.8</v>
      </c>
      <c r="O36" s="240">
        <v>200</v>
      </c>
      <c r="P36" s="187">
        <f t="shared" si="5"/>
        <v>766.8</v>
      </c>
      <c r="Q36" s="150"/>
      <c r="R36" s="150"/>
      <c r="S36" s="150"/>
      <c r="T36" s="150"/>
      <c r="U36" s="151"/>
      <c r="V36" s="31"/>
    </row>
    <row r="37" spans="1:22" ht="31.5" customHeight="1">
      <c r="A37" s="173" t="s">
        <v>283</v>
      </c>
      <c r="B37" s="172" t="s">
        <v>240</v>
      </c>
      <c r="C37" s="192" t="s">
        <v>34</v>
      </c>
      <c r="D37" s="172" t="s">
        <v>199</v>
      </c>
      <c r="E37" s="204" t="s">
        <v>252</v>
      </c>
      <c r="F37" s="173" t="s">
        <v>263</v>
      </c>
      <c r="G37" s="173" t="s">
        <v>46</v>
      </c>
      <c r="H37" s="204" t="s">
        <v>232</v>
      </c>
      <c r="I37" s="183" t="s">
        <v>47</v>
      </c>
      <c r="J37" s="204">
        <v>2</v>
      </c>
      <c r="K37" s="205">
        <v>79</v>
      </c>
      <c r="L37" s="183">
        <v>1</v>
      </c>
      <c r="M37" s="242">
        <f t="shared" si="4"/>
        <v>79</v>
      </c>
      <c r="N37" s="205">
        <f t="shared" si="1"/>
        <v>7.109999999999999</v>
      </c>
      <c r="O37" s="240">
        <v>200</v>
      </c>
      <c r="P37" s="187">
        <f t="shared" si="5"/>
        <v>286.11</v>
      </c>
      <c r="Q37" s="150"/>
      <c r="R37" s="150"/>
      <c r="S37" s="150"/>
      <c r="T37" s="150"/>
      <c r="U37" s="151"/>
      <c r="V37" s="31"/>
    </row>
    <row r="38" spans="1:22" ht="31.5" customHeight="1">
      <c r="A38" s="173" t="s">
        <v>283</v>
      </c>
      <c r="B38" s="172" t="s">
        <v>240</v>
      </c>
      <c r="C38" s="192" t="s">
        <v>34</v>
      </c>
      <c r="D38" s="172" t="s">
        <v>199</v>
      </c>
      <c r="E38" s="204" t="s">
        <v>253</v>
      </c>
      <c r="F38" s="173" t="s">
        <v>263</v>
      </c>
      <c r="G38" s="173" t="s">
        <v>46</v>
      </c>
      <c r="H38" s="173" t="s">
        <v>232</v>
      </c>
      <c r="I38" s="173" t="s">
        <v>32</v>
      </c>
      <c r="J38" s="173">
        <v>2</v>
      </c>
      <c r="K38" s="205">
        <v>5.6</v>
      </c>
      <c r="L38" s="183">
        <v>100</v>
      </c>
      <c r="M38" s="242">
        <f t="shared" si="4"/>
        <v>560</v>
      </c>
      <c r="N38" s="205">
        <f t="shared" si="1"/>
        <v>50.4</v>
      </c>
      <c r="O38" s="240">
        <v>200</v>
      </c>
      <c r="P38" s="187">
        <f t="shared" si="5"/>
        <v>810.4</v>
      </c>
      <c r="Q38" s="150"/>
      <c r="R38" s="150"/>
      <c r="S38" s="150"/>
      <c r="T38" s="150"/>
      <c r="U38" s="151"/>
      <c r="V38" s="31"/>
    </row>
    <row r="39" spans="1:22" ht="31.5" customHeight="1">
      <c r="A39" s="173" t="s">
        <v>283</v>
      </c>
      <c r="B39" s="172" t="s">
        <v>240</v>
      </c>
      <c r="C39" s="192" t="s">
        <v>34</v>
      </c>
      <c r="D39" s="172" t="s">
        <v>199</v>
      </c>
      <c r="E39" s="204" t="s">
        <v>254</v>
      </c>
      <c r="F39" s="173" t="s">
        <v>263</v>
      </c>
      <c r="G39" s="173" t="s">
        <v>46</v>
      </c>
      <c r="H39" s="173" t="s">
        <v>232</v>
      </c>
      <c r="I39" s="173" t="s">
        <v>32</v>
      </c>
      <c r="J39" s="173">
        <v>2</v>
      </c>
      <c r="K39" s="205">
        <v>4</v>
      </c>
      <c r="L39" s="183">
        <v>150</v>
      </c>
      <c r="M39" s="242">
        <f t="shared" si="4"/>
        <v>600</v>
      </c>
      <c r="N39" s="205">
        <f t="shared" si="1"/>
        <v>54</v>
      </c>
      <c r="O39" s="240">
        <v>200</v>
      </c>
      <c r="P39" s="187">
        <f t="shared" si="5"/>
        <v>854</v>
      </c>
      <c r="Q39" s="150"/>
      <c r="R39" s="150"/>
      <c r="S39" s="150"/>
      <c r="T39" s="150"/>
      <c r="U39" s="151"/>
      <c r="V39" s="31"/>
    </row>
    <row r="40" spans="1:22" ht="31.5" customHeight="1">
      <c r="A40" s="173" t="s">
        <v>283</v>
      </c>
      <c r="B40" s="172" t="s">
        <v>240</v>
      </c>
      <c r="C40" s="192" t="s">
        <v>34</v>
      </c>
      <c r="D40" s="172" t="s">
        <v>199</v>
      </c>
      <c r="E40" s="172" t="s">
        <v>255</v>
      </c>
      <c r="F40" s="173" t="s">
        <v>263</v>
      </c>
      <c r="G40" s="173" t="s">
        <v>46</v>
      </c>
      <c r="H40" s="172" t="s">
        <v>232</v>
      </c>
      <c r="I40" s="173" t="s">
        <v>47</v>
      </c>
      <c r="J40" s="172">
        <v>2</v>
      </c>
      <c r="K40" s="174">
        <v>13.99</v>
      </c>
      <c r="L40" s="173">
        <v>12</v>
      </c>
      <c r="M40" s="242">
        <f t="shared" si="4"/>
        <v>167.88</v>
      </c>
      <c r="N40" s="205">
        <f t="shared" si="1"/>
        <v>15.1092</v>
      </c>
      <c r="O40" s="240">
        <v>200</v>
      </c>
      <c r="P40" s="187">
        <f t="shared" si="5"/>
        <v>382.9892</v>
      </c>
      <c r="Q40" s="150"/>
      <c r="R40" s="150"/>
      <c r="S40" s="150"/>
      <c r="T40" s="150"/>
      <c r="U40" s="151"/>
      <c r="V40" s="31"/>
    </row>
    <row r="41" spans="1:22" ht="31.5" customHeight="1">
      <c r="A41" s="173" t="s">
        <v>283</v>
      </c>
      <c r="B41" s="172" t="s">
        <v>240</v>
      </c>
      <c r="C41" s="192" t="s">
        <v>241</v>
      </c>
      <c r="D41" s="172" t="s">
        <v>199</v>
      </c>
      <c r="E41" s="172" t="s">
        <v>256</v>
      </c>
      <c r="F41" s="173" t="s">
        <v>263</v>
      </c>
      <c r="G41" s="173" t="s">
        <v>46</v>
      </c>
      <c r="H41" s="172" t="s">
        <v>232</v>
      </c>
      <c r="I41" s="173" t="s">
        <v>47</v>
      </c>
      <c r="J41" s="172">
        <v>2</v>
      </c>
      <c r="K41" s="174">
        <v>125</v>
      </c>
      <c r="L41" s="173">
        <v>1</v>
      </c>
      <c r="M41" s="242">
        <f t="shared" si="4"/>
        <v>125</v>
      </c>
      <c r="N41" s="205">
        <f t="shared" si="1"/>
        <v>11.25</v>
      </c>
      <c r="O41" s="240">
        <v>200</v>
      </c>
      <c r="P41" s="187">
        <f t="shared" si="5"/>
        <v>336.25</v>
      </c>
      <c r="Q41" s="150"/>
      <c r="R41" s="150"/>
      <c r="S41" s="150"/>
      <c r="T41" s="150"/>
      <c r="U41" s="151"/>
      <c r="V41" s="31"/>
    </row>
    <row r="42" spans="1:22" ht="31.5" customHeight="1">
      <c r="A42" s="173" t="s">
        <v>283</v>
      </c>
      <c r="B42" s="172" t="s">
        <v>240</v>
      </c>
      <c r="C42" s="192" t="s">
        <v>241</v>
      </c>
      <c r="D42" s="172" t="s">
        <v>199</v>
      </c>
      <c r="E42" s="172" t="s">
        <v>257</v>
      </c>
      <c r="F42" s="173" t="s">
        <v>263</v>
      </c>
      <c r="G42" s="173" t="s">
        <v>46</v>
      </c>
      <c r="H42" s="173" t="s">
        <v>232</v>
      </c>
      <c r="I42" s="173" t="s">
        <v>32</v>
      </c>
      <c r="J42" s="172">
        <v>2</v>
      </c>
      <c r="K42" s="174">
        <v>5</v>
      </c>
      <c r="L42" s="173">
        <v>120</v>
      </c>
      <c r="M42" s="242">
        <f t="shared" si="4"/>
        <v>600</v>
      </c>
      <c r="N42" s="205">
        <f t="shared" si="1"/>
        <v>54</v>
      </c>
      <c r="O42" s="240">
        <v>200</v>
      </c>
      <c r="P42" s="187">
        <f t="shared" si="5"/>
        <v>854</v>
      </c>
      <c r="Q42" s="150"/>
      <c r="R42" s="150"/>
      <c r="S42" s="150"/>
      <c r="T42" s="150"/>
      <c r="U42" s="151"/>
      <c r="V42" s="31"/>
    </row>
    <row r="43" spans="1:22" ht="31.5" customHeight="1">
      <c r="A43" s="173" t="s">
        <v>283</v>
      </c>
      <c r="B43" s="172" t="s">
        <v>240</v>
      </c>
      <c r="C43" s="192" t="s">
        <v>241</v>
      </c>
      <c r="D43" s="172" t="s">
        <v>199</v>
      </c>
      <c r="E43" s="172" t="s">
        <v>258</v>
      </c>
      <c r="F43" s="173" t="s">
        <v>263</v>
      </c>
      <c r="G43" s="173" t="s">
        <v>46</v>
      </c>
      <c r="H43" s="173" t="s">
        <v>232</v>
      </c>
      <c r="I43" s="173" t="s">
        <v>47</v>
      </c>
      <c r="J43" s="173">
        <v>2</v>
      </c>
      <c r="K43" s="174">
        <v>12.98</v>
      </c>
      <c r="L43" s="173">
        <v>25</v>
      </c>
      <c r="M43" s="242">
        <f t="shared" si="4"/>
        <v>324.5</v>
      </c>
      <c r="N43" s="205">
        <f t="shared" si="1"/>
        <v>29.205</v>
      </c>
      <c r="O43" s="240">
        <v>200</v>
      </c>
      <c r="P43" s="187">
        <f t="shared" si="5"/>
        <v>553.7049999999999</v>
      </c>
      <c r="Q43" s="150"/>
      <c r="R43" s="150"/>
      <c r="S43" s="150"/>
      <c r="T43" s="150"/>
      <c r="U43" s="151"/>
      <c r="V43" s="31"/>
    </row>
    <row r="44" spans="1:22" ht="31.5" customHeight="1">
      <c r="A44" s="173" t="s">
        <v>283</v>
      </c>
      <c r="B44" s="172" t="s">
        <v>240</v>
      </c>
      <c r="C44" s="192" t="s">
        <v>241</v>
      </c>
      <c r="D44" s="172" t="s">
        <v>199</v>
      </c>
      <c r="E44" s="172" t="s">
        <v>259</v>
      </c>
      <c r="F44" s="173" t="s">
        <v>263</v>
      </c>
      <c r="G44" s="173" t="s">
        <v>46</v>
      </c>
      <c r="H44" s="173" t="s">
        <v>232</v>
      </c>
      <c r="I44" s="173" t="s">
        <v>47</v>
      </c>
      <c r="J44" s="173">
        <v>1</v>
      </c>
      <c r="K44" s="174">
        <v>25.99</v>
      </c>
      <c r="L44" s="173">
        <v>4</v>
      </c>
      <c r="M44" s="242">
        <f t="shared" si="4"/>
        <v>103.96</v>
      </c>
      <c r="N44" s="205">
        <f t="shared" si="1"/>
        <v>9.356399999999999</v>
      </c>
      <c r="O44" s="240">
        <v>200</v>
      </c>
      <c r="P44" s="187">
        <f t="shared" si="5"/>
        <v>313.3164</v>
      </c>
      <c r="Q44" s="150"/>
      <c r="R44" s="150"/>
      <c r="S44" s="150"/>
      <c r="T44" s="150"/>
      <c r="U44" s="151"/>
      <c r="V44" s="31"/>
    </row>
    <row r="45" spans="1:22" ht="31.5" customHeight="1">
      <c r="A45" s="173" t="s">
        <v>283</v>
      </c>
      <c r="B45" s="172" t="s">
        <v>240</v>
      </c>
      <c r="C45" s="192" t="s">
        <v>241</v>
      </c>
      <c r="D45" s="172" t="s">
        <v>199</v>
      </c>
      <c r="E45" s="172" t="s">
        <v>260</v>
      </c>
      <c r="F45" s="173" t="s">
        <v>263</v>
      </c>
      <c r="G45" s="173" t="s">
        <v>46</v>
      </c>
      <c r="H45" s="173" t="s">
        <v>232</v>
      </c>
      <c r="I45" s="173" t="s">
        <v>32</v>
      </c>
      <c r="J45" s="173">
        <v>2</v>
      </c>
      <c r="K45" s="174">
        <v>19.44</v>
      </c>
      <c r="L45" s="173">
        <v>2</v>
      </c>
      <c r="M45" s="242">
        <f t="shared" si="4"/>
        <v>38.88</v>
      </c>
      <c r="N45" s="205">
        <f t="shared" si="1"/>
        <v>3.4992</v>
      </c>
      <c r="O45" s="240">
        <v>200</v>
      </c>
      <c r="P45" s="187">
        <f t="shared" si="5"/>
        <v>242.3792</v>
      </c>
      <c r="Q45" s="150"/>
      <c r="R45" s="150"/>
      <c r="S45" s="150"/>
      <c r="T45" s="150"/>
      <c r="U45" s="151"/>
      <c r="V45" s="31"/>
    </row>
    <row r="46" spans="1:22" ht="31.5" customHeight="1">
      <c r="A46" s="173" t="s">
        <v>283</v>
      </c>
      <c r="B46" s="172" t="s">
        <v>240</v>
      </c>
      <c r="C46" s="192" t="s">
        <v>241</v>
      </c>
      <c r="D46" s="172" t="s">
        <v>199</v>
      </c>
      <c r="E46" s="172" t="s">
        <v>261</v>
      </c>
      <c r="F46" s="173" t="s">
        <v>263</v>
      </c>
      <c r="G46" s="173" t="s">
        <v>46</v>
      </c>
      <c r="H46" s="173" t="s">
        <v>232</v>
      </c>
      <c r="I46" s="173" t="s">
        <v>47</v>
      </c>
      <c r="J46" s="173">
        <v>2</v>
      </c>
      <c r="K46" s="174">
        <v>199</v>
      </c>
      <c r="L46" s="173">
        <v>1</v>
      </c>
      <c r="M46" s="242">
        <f t="shared" si="4"/>
        <v>199</v>
      </c>
      <c r="N46" s="205">
        <f t="shared" si="1"/>
        <v>17.91</v>
      </c>
      <c r="O46" s="240">
        <v>200</v>
      </c>
      <c r="P46" s="187">
        <f t="shared" si="5"/>
        <v>416.90999999999997</v>
      </c>
      <c r="Q46" s="150"/>
      <c r="R46" s="150"/>
      <c r="S46" s="150"/>
      <c r="T46" s="150"/>
      <c r="U46" s="151"/>
      <c r="V46" s="31"/>
    </row>
    <row r="47" spans="1:22" ht="31.5" customHeight="1">
      <c r="A47" s="173" t="s">
        <v>283</v>
      </c>
      <c r="B47" s="172" t="s">
        <v>240</v>
      </c>
      <c r="C47" s="192" t="s">
        <v>241</v>
      </c>
      <c r="D47" s="172" t="s">
        <v>199</v>
      </c>
      <c r="E47" s="204" t="s">
        <v>262</v>
      </c>
      <c r="F47" s="173" t="s">
        <v>263</v>
      </c>
      <c r="G47" s="173" t="s">
        <v>46</v>
      </c>
      <c r="H47" s="173" t="s">
        <v>232</v>
      </c>
      <c r="I47" s="173" t="s">
        <v>47</v>
      </c>
      <c r="J47" s="173">
        <v>2</v>
      </c>
      <c r="K47" s="174">
        <v>199</v>
      </c>
      <c r="L47" s="173">
        <v>1</v>
      </c>
      <c r="M47" s="242">
        <f t="shared" si="4"/>
        <v>199</v>
      </c>
      <c r="N47" s="205">
        <f t="shared" si="1"/>
        <v>17.91</v>
      </c>
      <c r="O47" s="240">
        <v>200</v>
      </c>
      <c r="P47" s="187">
        <f t="shared" si="5"/>
        <v>416.90999999999997</v>
      </c>
      <c r="Q47" s="150"/>
      <c r="R47" s="150"/>
      <c r="S47" s="150"/>
      <c r="T47" s="150"/>
      <c r="U47" s="151"/>
      <c r="V47" s="31"/>
    </row>
    <row r="48" spans="1:22" ht="31.5" customHeight="1">
      <c r="A48" s="173"/>
      <c r="B48" s="172"/>
      <c r="C48" s="192"/>
      <c r="D48" s="192"/>
      <c r="E48" s="172"/>
      <c r="F48" s="193"/>
      <c r="G48" s="173"/>
      <c r="H48" s="173"/>
      <c r="I48" s="173"/>
      <c r="J48" s="172"/>
      <c r="K48" s="174"/>
      <c r="L48" s="173"/>
      <c r="M48" s="205"/>
      <c r="N48" s="205">
        <f t="shared" si="1"/>
        <v>0</v>
      </c>
      <c r="O48" s="205"/>
      <c r="P48" s="187"/>
      <c r="Q48" s="150"/>
      <c r="R48" s="150"/>
      <c r="S48" s="150"/>
      <c r="T48" s="150"/>
      <c r="U48" s="151"/>
      <c r="V48" s="31"/>
    </row>
    <row r="49" spans="1:22" ht="31.5" customHeight="1">
      <c r="A49" s="173" t="s">
        <v>284</v>
      </c>
      <c r="B49" s="172" t="s">
        <v>240</v>
      </c>
      <c r="C49" s="179" t="s">
        <v>34</v>
      </c>
      <c r="D49" s="173" t="s">
        <v>264</v>
      </c>
      <c r="E49" s="179" t="s">
        <v>265</v>
      </c>
      <c r="F49" s="179" t="s">
        <v>294</v>
      </c>
      <c r="G49" s="179" t="s">
        <v>30</v>
      </c>
      <c r="H49" s="179" t="s">
        <v>31</v>
      </c>
      <c r="I49" s="179" t="s">
        <v>32</v>
      </c>
      <c r="J49" s="206">
        <v>5</v>
      </c>
      <c r="K49" s="180">
        <v>30000</v>
      </c>
      <c r="L49" s="179">
        <v>1</v>
      </c>
      <c r="M49" s="205">
        <f>SUM(K49*L49)</f>
        <v>30000</v>
      </c>
      <c r="N49" s="205">
        <f t="shared" si="1"/>
        <v>2700</v>
      </c>
      <c r="O49" s="205">
        <v>1000</v>
      </c>
      <c r="P49" s="187">
        <f>SUM(M49:O49)</f>
        <v>33700</v>
      </c>
      <c r="Q49" s="150"/>
      <c r="R49" s="150"/>
      <c r="S49" s="150"/>
      <c r="T49" s="150"/>
      <c r="U49" s="151"/>
      <c r="V49" s="31"/>
    </row>
    <row r="50" spans="1:22" ht="31.5" customHeight="1">
      <c r="A50" s="173" t="s">
        <v>284</v>
      </c>
      <c r="B50" s="172" t="s">
        <v>240</v>
      </c>
      <c r="C50" s="179" t="s">
        <v>241</v>
      </c>
      <c r="D50" s="173" t="s">
        <v>264</v>
      </c>
      <c r="E50" s="207" t="s">
        <v>266</v>
      </c>
      <c r="F50" s="179" t="s">
        <v>294</v>
      </c>
      <c r="G50" s="179" t="s">
        <v>30</v>
      </c>
      <c r="H50" s="179" t="s">
        <v>31</v>
      </c>
      <c r="I50" s="179" t="s">
        <v>32</v>
      </c>
      <c r="J50" s="176">
        <v>10</v>
      </c>
      <c r="K50" s="174">
        <v>1800</v>
      </c>
      <c r="L50" s="173">
        <v>4</v>
      </c>
      <c r="M50" s="205">
        <f aca="true" t="shared" si="6" ref="M50:M59">SUM(K50*L50)</f>
        <v>7200</v>
      </c>
      <c r="N50" s="205">
        <f t="shared" si="1"/>
        <v>648</v>
      </c>
      <c r="O50" s="205">
        <v>700</v>
      </c>
      <c r="P50" s="187">
        <f aca="true" t="shared" si="7" ref="P50:P59">SUM(M50:O50)</f>
        <v>8548</v>
      </c>
      <c r="Q50" s="150"/>
      <c r="R50" s="150"/>
      <c r="S50" s="150"/>
      <c r="T50" s="150"/>
      <c r="U50" s="151"/>
      <c r="V50" s="31"/>
    </row>
    <row r="51" spans="1:22" ht="31.5" customHeight="1">
      <c r="A51" s="173" t="s">
        <v>284</v>
      </c>
      <c r="B51" s="172" t="s">
        <v>240</v>
      </c>
      <c r="C51" s="179" t="s">
        <v>34</v>
      </c>
      <c r="D51" s="173" t="s">
        <v>264</v>
      </c>
      <c r="E51" s="207" t="s">
        <v>267</v>
      </c>
      <c r="F51" s="179" t="s">
        <v>294</v>
      </c>
      <c r="G51" s="179" t="s">
        <v>30</v>
      </c>
      <c r="H51" s="179" t="s">
        <v>31</v>
      </c>
      <c r="I51" s="179" t="s">
        <v>32</v>
      </c>
      <c r="J51" s="176">
        <v>10</v>
      </c>
      <c r="K51" s="174">
        <v>6000</v>
      </c>
      <c r="L51" s="173">
        <v>4</v>
      </c>
      <c r="M51" s="205">
        <f t="shared" si="6"/>
        <v>24000</v>
      </c>
      <c r="N51" s="205">
        <f t="shared" si="1"/>
        <v>2160</v>
      </c>
      <c r="O51" s="205">
        <v>1000</v>
      </c>
      <c r="P51" s="187">
        <f t="shared" si="7"/>
        <v>27160</v>
      </c>
      <c r="Q51" s="150"/>
      <c r="R51" s="150"/>
      <c r="S51" s="150"/>
      <c r="T51" s="150"/>
      <c r="U51" s="151"/>
      <c r="V51" s="31"/>
    </row>
    <row r="52" spans="1:22" ht="31.5" customHeight="1">
      <c r="A52" s="173" t="s">
        <v>284</v>
      </c>
      <c r="B52" s="172" t="s">
        <v>240</v>
      </c>
      <c r="C52" s="192" t="s">
        <v>34</v>
      </c>
      <c r="D52" s="173" t="s">
        <v>264</v>
      </c>
      <c r="E52" s="207" t="s">
        <v>268</v>
      </c>
      <c r="F52" s="179" t="s">
        <v>294</v>
      </c>
      <c r="G52" s="179" t="s">
        <v>30</v>
      </c>
      <c r="H52" s="179" t="s">
        <v>31</v>
      </c>
      <c r="I52" s="179" t="s">
        <v>32</v>
      </c>
      <c r="J52" s="176">
        <v>10</v>
      </c>
      <c r="K52" s="174">
        <v>5000</v>
      </c>
      <c r="L52" s="173">
        <v>1</v>
      </c>
      <c r="M52" s="205">
        <f t="shared" si="6"/>
        <v>5000</v>
      </c>
      <c r="N52" s="205">
        <f t="shared" si="1"/>
        <v>450</v>
      </c>
      <c r="O52" s="205">
        <v>7000</v>
      </c>
      <c r="P52" s="187">
        <f t="shared" si="7"/>
        <v>12450</v>
      </c>
      <c r="Q52" s="150"/>
      <c r="R52" s="150"/>
      <c r="S52" s="150"/>
      <c r="T52" s="150"/>
      <c r="U52" s="151"/>
      <c r="V52" s="31"/>
    </row>
    <row r="53" spans="1:22" ht="31.5" customHeight="1">
      <c r="A53" s="173" t="s">
        <v>284</v>
      </c>
      <c r="B53" s="172" t="s">
        <v>240</v>
      </c>
      <c r="C53" s="192" t="s">
        <v>34</v>
      </c>
      <c r="D53" s="173" t="s">
        <v>264</v>
      </c>
      <c r="E53" s="179" t="s">
        <v>269</v>
      </c>
      <c r="F53" s="179" t="s">
        <v>294</v>
      </c>
      <c r="G53" s="179" t="s">
        <v>30</v>
      </c>
      <c r="H53" s="179" t="s">
        <v>31</v>
      </c>
      <c r="I53" s="179" t="s">
        <v>32</v>
      </c>
      <c r="J53" s="206">
        <v>5</v>
      </c>
      <c r="K53" s="180">
        <v>3000</v>
      </c>
      <c r="L53" s="179">
        <v>1</v>
      </c>
      <c r="M53" s="205">
        <f t="shared" si="6"/>
        <v>3000</v>
      </c>
      <c r="N53" s="205">
        <f t="shared" si="1"/>
        <v>270</v>
      </c>
      <c r="O53" s="205">
        <v>200</v>
      </c>
      <c r="P53" s="187">
        <f t="shared" si="7"/>
        <v>3470</v>
      </c>
      <c r="Q53" s="150"/>
      <c r="R53" s="150"/>
      <c r="S53" s="150"/>
      <c r="T53" s="150"/>
      <c r="U53" s="151"/>
      <c r="V53" s="31"/>
    </row>
    <row r="54" spans="1:22" ht="31.5" customHeight="1">
      <c r="A54" s="173" t="s">
        <v>284</v>
      </c>
      <c r="B54" s="172" t="s">
        <v>240</v>
      </c>
      <c r="C54" s="179" t="s">
        <v>241</v>
      </c>
      <c r="D54" s="173" t="s">
        <v>264</v>
      </c>
      <c r="E54" s="207" t="s">
        <v>270</v>
      </c>
      <c r="F54" s="179" t="s">
        <v>294</v>
      </c>
      <c r="G54" s="179" t="s">
        <v>30</v>
      </c>
      <c r="H54" s="179" t="s">
        <v>31</v>
      </c>
      <c r="I54" s="179" t="s">
        <v>32</v>
      </c>
      <c r="J54" s="176">
        <v>5</v>
      </c>
      <c r="K54" s="174">
        <v>1500</v>
      </c>
      <c r="L54" s="173">
        <v>4</v>
      </c>
      <c r="M54" s="205">
        <f t="shared" si="6"/>
        <v>6000</v>
      </c>
      <c r="N54" s="205">
        <f t="shared" si="1"/>
        <v>540</v>
      </c>
      <c r="O54" s="205">
        <v>300</v>
      </c>
      <c r="P54" s="187">
        <f t="shared" si="7"/>
        <v>6840</v>
      </c>
      <c r="Q54" s="150"/>
      <c r="R54" s="150"/>
      <c r="S54" s="150"/>
      <c r="T54" s="150"/>
      <c r="U54" s="151"/>
      <c r="V54" s="31"/>
    </row>
    <row r="55" spans="1:22" ht="31.5" customHeight="1">
      <c r="A55" s="173" t="s">
        <v>284</v>
      </c>
      <c r="B55" s="172" t="s">
        <v>240</v>
      </c>
      <c r="C55" s="192" t="s">
        <v>34</v>
      </c>
      <c r="D55" s="173" t="s">
        <v>264</v>
      </c>
      <c r="E55" s="173" t="s">
        <v>271</v>
      </c>
      <c r="F55" s="179" t="s">
        <v>481</v>
      </c>
      <c r="G55" s="179" t="s">
        <v>30</v>
      </c>
      <c r="H55" s="179" t="s">
        <v>31</v>
      </c>
      <c r="I55" s="179" t="s">
        <v>32</v>
      </c>
      <c r="J55" s="176">
        <v>2</v>
      </c>
      <c r="K55" s="174">
        <v>2500</v>
      </c>
      <c r="L55" s="173">
        <v>2</v>
      </c>
      <c r="M55" s="205">
        <f t="shared" si="6"/>
        <v>5000</v>
      </c>
      <c r="N55" s="205">
        <f t="shared" si="1"/>
        <v>450</v>
      </c>
      <c r="O55" s="205">
        <v>400</v>
      </c>
      <c r="P55" s="187">
        <f t="shared" si="7"/>
        <v>5850</v>
      </c>
      <c r="Q55" s="150"/>
      <c r="R55" s="150"/>
      <c r="S55" s="150"/>
      <c r="T55" s="150"/>
      <c r="U55" s="151"/>
      <c r="V55" s="31"/>
    </row>
    <row r="56" spans="1:22" ht="31.5" customHeight="1">
      <c r="A56" s="173" t="s">
        <v>284</v>
      </c>
      <c r="B56" s="172" t="s">
        <v>240</v>
      </c>
      <c r="C56" s="192" t="s">
        <v>34</v>
      </c>
      <c r="D56" s="173" t="s">
        <v>264</v>
      </c>
      <c r="E56" s="173" t="s">
        <v>272</v>
      </c>
      <c r="F56" s="179" t="s">
        <v>294</v>
      </c>
      <c r="G56" s="179" t="s">
        <v>30</v>
      </c>
      <c r="H56" s="179" t="s">
        <v>31</v>
      </c>
      <c r="I56" s="179" t="s">
        <v>32</v>
      </c>
      <c r="J56" s="176">
        <v>2</v>
      </c>
      <c r="K56" s="174">
        <v>3000</v>
      </c>
      <c r="L56" s="173">
        <v>2</v>
      </c>
      <c r="M56" s="205">
        <f t="shared" si="6"/>
        <v>6000</v>
      </c>
      <c r="N56" s="205">
        <f t="shared" si="1"/>
        <v>540</v>
      </c>
      <c r="O56" s="205">
        <v>100</v>
      </c>
      <c r="P56" s="187">
        <f t="shared" si="7"/>
        <v>6640</v>
      </c>
      <c r="Q56" s="150"/>
      <c r="R56" s="150"/>
      <c r="S56" s="150"/>
      <c r="T56" s="150"/>
      <c r="U56" s="151"/>
      <c r="V56" s="31"/>
    </row>
    <row r="57" spans="1:22" ht="31.5" customHeight="1">
      <c r="A57" s="173" t="s">
        <v>284</v>
      </c>
      <c r="B57" s="172" t="s">
        <v>240</v>
      </c>
      <c r="C57" s="192" t="s">
        <v>34</v>
      </c>
      <c r="D57" s="173" t="s">
        <v>264</v>
      </c>
      <c r="E57" s="173" t="s">
        <v>274</v>
      </c>
      <c r="F57" s="179" t="s">
        <v>294</v>
      </c>
      <c r="G57" s="179" t="s">
        <v>30</v>
      </c>
      <c r="H57" s="179" t="s">
        <v>31</v>
      </c>
      <c r="I57" s="179" t="s">
        <v>32</v>
      </c>
      <c r="J57" s="176">
        <v>10</v>
      </c>
      <c r="K57" s="174">
        <v>1200</v>
      </c>
      <c r="L57" s="173">
        <v>10</v>
      </c>
      <c r="M57" s="205">
        <f t="shared" si="6"/>
        <v>12000</v>
      </c>
      <c r="N57" s="205">
        <f t="shared" si="1"/>
        <v>1080</v>
      </c>
      <c r="O57" s="205">
        <v>100</v>
      </c>
      <c r="P57" s="187">
        <f t="shared" si="7"/>
        <v>13180</v>
      </c>
      <c r="Q57" s="150"/>
      <c r="R57" s="150"/>
      <c r="S57" s="150"/>
      <c r="T57" s="150"/>
      <c r="U57" s="151"/>
      <c r="V57" s="31"/>
    </row>
    <row r="58" spans="1:22" ht="31.5" customHeight="1">
      <c r="A58" s="173" t="s">
        <v>284</v>
      </c>
      <c r="B58" s="172" t="s">
        <v>240</v>
      </c>
      <c r="C58" s="192" t="s">
        <v>34</v>
      </c>
      <c r="D58" s="173" t="s">
        <v>264</v>
      </c>
      <c r="E58" s="173" t="s">
        <v>275</v>
      </c>
      <c r="F58" s="179" t="s">
        <v>294</v>
      </c>
      <c r="G58" s="179" t="s">
        <v>30</v>
      </c>
      <c r="H58" s="179" t="s">
        <v>31</v>
      </c>
      <c r="I58" s="179" t="s">
        <v>32</v>
      </c>
      <c r="J58" s="176">
        <v>2</v>
      </c>
      <c r="K58" s="174">
        <v>200</v>
      </c>
      <c r="L58" s="173">
        <v>40</v>
      </c>
      <c r="M58" s="205">
        <f t="shared" si="6"/>
        <v>8000</v>
      </c>
      <c r="N58" s="205">
        <f t="shared" si="1"/>
        <v>720</v>
      </c>
      <c r="O58" s="205">
        <v>200</v>
      </c>
      <c r="P58" s="187">
        <f t="shared" si="7"/>
        <v>8920</v>
      </c>
      <c r="Q58" s="150"/>
      <c r="R58" s="150"/>
      <c r="S58" s="150"/>
      <c r="T58" s="150"/>
      <c r="U58" s="151"/>
      <c r="V58" s="31"/>
    </row>
    <row r="59" spans="1:22" ht="31.5" customHeight="1">
      <c r="A59" s="173" t="s">
        <v>284</v>
      </c>
      <c r="B59" s="172" t="s">
        <v>240</v>
      </c>
      <c r="C59" s="179" t="s">
        <v>241</v>
      </c>
      <c r="D59" s="173" t="s">
        <v>264</v>
      </c>
      <c r="E59" s="173" t="s">
        <v>276</v>
      </c>
      <c r="F59" s="179" t="s">
        <v>481</v>
      </c>
      <c r="G59" s="179" t="s">
        <v>30</v>
      </c>
      <c r="H59" s="179" t="s">
        <v>31</v>
      </c>
      <c r="I59" s="179" t="s">
        <v>32</v>
      </c>
      <c r="J59" s="176">
        <v>2</v>
      </c>
      <c r="K59" s="174">
        <v>800</v>
      </c>
      <c r="L59" s="173">
        <v>8</v>
      </c>
      <c r="M59" s="205">
        <f t="shared" si="6"/>
        <v>6400</v>
      </c>
      <c r="N59" s="205">
        <f t="shared" si="1"/>
        <v>576</v>
      </c>
      <c r="O59" s="205">
        <v>200</v>
      </c>
      <c r="P59" s="187">
        <f t="shared" si="7"/>
        <v>7176</v>
      </c>
      <c r="Q59" s="150"/>
      <c r="R59" s="150"/>
      <c r="S59" s="150"/>
      <c r="T59" s="150"/>
      <c r="U59" s="151"/>
      <c r="V59" s="31"/>
    </row>
    <row r="60" spans="1:22" ht="31.5" customHeight="1">
      <c r="A60" s="173"/>
      <c r="B60" s="172"/>
      <c r="C60" s="192"/>
      <c r="D60" s="192"/>
      <c r="E60" s="172"/>
      <c r="F60" s="193"/>
      <c r="G60" s="173"/>
      <c r="H60" s="173"/>
      <c r="I60" s="173"/>
      <c r="J60" s="172"/>
      <c r="K60" s="174"/>
      <c r="L60" s="173"/>
      <c r="M60" s="205"/>
      <c r="N60" s="205">
        <f t="shared" si="1"/>
        <v>0</v>
      </c>
      <c r="O60" s="205"/>
      <c r="P60" s="187"/>
      <c r="Q60" s="150"/>
      <c r="R60" s="150"/>
      <c r="S60" s="150"/>
      <c r="T60" s="150"/>
      <c r="U60" s="151"/>
      <c r="V60" s="31"/>
    </row>
    <row r="61" spans="1:22" ht="31.5" customHeight="1">
      <c r="A61" s="173" t="s">
        <v>285</v>
      </c>
      <c r="B61" s="172" t="s">
        <v>240</v>
      </c>
      <c r="C61" s="192" t="s">
        <v>34</v>
      </c>
      <c r="D61" s="173" t="s">
        <v>264</v>
      </c>
      <c r="E61" s="172" t="s">
        <v>278</v>
      </c>
      <c r="F61" s="179" t="s">
        <v>481</v>
      </c>
      <c r="G61" s="173" t="s">
        <v>46</v>
      </c>
      <c r="H61" s="173" t="s">
        <v>31</v>
      </c>
      <c r="I61" s="173" t="s">
        <v>277</v>
      </c>
      <c r="J61" s="173">
        <v>2</v>
      </c>
      <c r="K61" s="178">
        <v>42.5</v>
      </c>
      <c r="L61" s="172">
        <v>48</v>
      </c>
      <c r="M61" s="240">
        <f>SUM(L61*K61)+L61</f>
        <v>2088</v>
      </c>
      <c r="N61" s="205">
        <f t="shared" si="1"/>
        <v>187.92</v>
      </c>
      <c r="O61" s="205">
        <v>50</v>
      </c>
      <c r="P61" s="187">
        <f>SUM(M61:O61)</f>
        <v>2325.92</v>
      </c>
      <c r="Q61" s="150"/>
      <c r="R61" s="150"/>
      <c r="S61" s="150"/>
      <c r="T61" s="150"/>
      <c r="U61" s="151"/>
      <c r="V61" s="31"/>
    </row>
    <row r="62" spans="1:22" ht="31.5" customHeight="1">
      <c r="A62" s="173" t="s">
        <v>285</v>
      </c>
      <c r="B62" s="172" t="s">
        <v>240</v>
      </c>
      <c r="C62" s="192" t="s">
        <v>34</v>
      </c>
      <c r="D62" s="173" t="s">
        <v>264</v>
      </c>
      <c r="E62" s="172" t="s">
        <v>279</v>
      </c>
      <c r="F62" s="179" t="s">
        <v>481</v>
      </c>
      <c r="G62" s="173" t="s">
        <v>46</v>
      </c>
      <c r="H62" s="173" t="s">
        <v>31</v>
      </c>
      <c r="I62" s="173" t="s">
        <v>277</v>
      </c>
      <c r="J62" s="173">
        <v>2</v>
      </c>
      <c r="K62" s="178">
        <v>39</v>
      </c>
      <c r="L62" s="172">
        <v>48</v>
      </c>
      <c r="M62" s="240">
        <f>SUM(L62*K62)+L62</f>
        <v>1920</v>
      </c>
      <c r="N62" s="205">
        <f t="shared" si="1"/>
        <v>172.79999999999998</v>
      </c>
      <c r="O62" s="205">
        <v>50</v>
      </c>
      <c r="P62" s="187">
        <f>SUM(M62:O62)</f>
        <v>2142.8</v>
      </c>
      <c r="Q62" s="150"/>
      <c r="R62" s="150"/>
      <c r="S62" s="150"/>
      <c r="T62" s="150"/>
      <c r="U62" s="151"/>
      <c r="V62" s="31"/>
    </row>
    <row r="63" spans="1:22" ht="48" customHeight="1">
      <c r="A63" s="173" t="s">
        <v>285</v>
      </c>
      <c r="B63" s="172" t="s">
        <v>240</v>
      </c>
      <c r="C63" s="172" t="s">
        <v>273</v>
      </c>
      <c r="D63" s="173" t="s">
        <v>264</v>
      </c>
      <c r="E63" s="172" t="s">
        <v>280</v>
      </c>
      <c r="F63" s="193" t="s">
        <v>281</v>
      </c>
      <c r="G63" s="173" t="s">
        <v>46</v>
      </c>
      <c r="H63" s="173" t="s">
        <v>31</v>
      </c>
      <c r="I63" s="173" t="s">
        <v>277</v>
      </c>
      <c r="J63" s="173">
        <v>2</v>
      </c>
      <c r="K63" s="178">
        <v>160</v>
      </c>
      <c r="L63" s="172">
        <v>1</v>
      </c>
      <c r="M63" s="240">
        <f>SUM(L63*K63)+L63</f>
        <v>161</v>
      </c>
      <c r="N63" s="205">
        <f t="shared" si="1"/>
        <v>14.49</v>
      </c>
      <c r="O63" s="205">
        <v>50</v>
      </c>
      <c r="P63" s="187">
        <f>SUM(M63:O63)</f>
        <v>225.49</v>
      </c>
      <c r="Q63" s="150"/>
      <c r="R63" s="150"/>
      <c r="S63" s="150"/>
      <c r="T63" s="150"/>
      <c r="U63" s="151"/>
      <c r="V63" s="31"/>
    </row>
    <row r="64" spans="1:22" ht="31.5" customHeight="1">
      <c r="A64" s="173"/>
      <c r="B64" s="172"/>
      <c r="C64" s="192"/>
      <c r="D64" s="192"/>
      <c r="E64" s="172"/>
      <c r="F64" s="193"/>
      <c r="G64" s="173"/>
      <c r="H64" s="173"/>
      <c r="I64" s="173"/>
      <c r="J64" s="172"/>
      <c r="K64" s="174"/>
      <c r="L64" s="173"/>
      <c r="M64" s="205"/>
      <c r="N64" s="205">
        <f aca="true" t="shared" si="8" ref="N64:N98">M64*0.09</f>
        <v>0</v>
      </c>
      <c r="O64" s="205"/>
      <c r="P64" s="187"/>
      <c r="Q64" s="150"/>
      <c r="R64" s="150"/>
      <c r="S64" s="150"/>
      <c r="T64" s="150"/>
      <c r="U64" s="151"/>
      <c r="V64" s="31"/>
    </row>
    <row r="65" spans="1:22" ht="31.5" customHeight="1">
      <c r="A65" s="173" t="s">
        <v>421</v>
      </c>
      <c r="B65" s="172" t="s">
        <v>240</v>
      </c>
      <c r="C65" s="192" t="s">
        <v>34</v>
      </c>
      <c r="D65" s="192" t="s">
        <v>264</v>
      </c>
      <c r="E65" s="184" t="s">
        <v>288</v>
      </c>
      <c r="F65" s="179" t="s">
        <v>481</v>
      </c>
      <c r="G65" s="184" t="s">
        <v>46</v>
      </c>
      <c r="H65" s="184" t="s">
        <v>31</v>
      </c>
      <c r="I65" s="184" t="s">
        <v>286</v>
      </c>
      <c r="J65" s="173">
        <v>2</v>
      </c>
      <c r="K65" s="209">
        <v>80</v>
      </c>
      <c r="L65" s="182">
        <v>50</v>
      </c>
      <c r="M65" s="185">
        <f>SUM(K65*L65)</f>
        <v>4000</v>
      </c>
      <c r="N65" s="205">
        <f t="shared" si="8"/>
        <v>360</v>
      </c>
      <c r="O65" s="205">
        <v>200</v>
      </c>
      <c r="P65" s="187">
        <f aca="true" t="shared" si="9" ref="P65:P73">SUM(M65:O65)</f>
        <v>4560</v>
      </c>
      <c r="Q65" s="150"/>
      <c r="R65" s="150"/>
      <c r="S65" s="150"/>
      <c r="T65" s="150"/>
      <c r="U65" s="151"/>
      <c r="V65" s="31"/>
    </row>
    <row r="66" spans="1:22" ht="31.5" customHeight="1">
      <c r="A66" s="173" t="s">
        <v>421</v>
      </c>
      <c r="B66" s="172" t="s">
        <v>240</v>
      </c>
      <c r="C66" s="192" t="s">
        <v>34</v>
      </c>
      <c r="D66" s="192" t="s">
        <v>264</v>
      </c>
      <c r="E66" s="184" t="s">
        <v>289</v>
      </c>
      <c r="F66" s="179" t="s">
        <v>481</v>
      </c>
      <c r="G66" s="184" t="s">
        <v>46</v>
      </c>
      <c r="H66" s="184" t="s">
        <v>31</v>
      </c>
      <c r="I66" s="184" t="s">
        <v>286</v>
      </c>
      <c r="J66" s="173">
        <v>2</v>
      </c>
      <c r="K66" s="209">
        <v>135</v>
      </c>
      <c r="L66" s="182">
        <v>50</v>
      </c>
      <c r="M66" s="185">
        <f>SUM(K66*L66)</f>
        <v>6750</v>
      </c>
      <c r="N66" s="205">
        <f t="shared" si="8"/>
        <v>607.5</v>
      </c>
      <c r="O66" s="205">
        <v>200</v>
      </c>
      <c r="P66" s="187">
        <f t="shared" si="9"/>
        <v>7557.5</v>
      </c>
      <c r="Q66" s="150"/>
      <c r="R66" s="150"/>
      <c r="S66" s="150"/>
      <c r="T66" s="150"/>
      <c r="U66" s="151"/>
      <c r="V66" s="31"/>
    </row>
    <row r="67" spans="1:22" ht="31.5" customHeight="1">
      <c r="A67" s="173" t="s">
        <v>421</v>
      </c>
      <c r="B67" s="172" t="s">
        <v>240</v>
      </c>
      <c r="C67" s="192" t="s">
        <v>34</v>
      </c>
      <c r="D67" s="192" t="s">
        <v>264</v>
      </c>
      <c r="E67" s="184" t="s">
        <v>290</v>
      </c>
      <c r="F67" s="208" t="s">
        <v>291</v>
      </c>
      <c r="G67" s="184" t="s">
        <v>46</v>
      </c>
      <c r="H67" s="184" t="s">
        <v>31</v>
      </c>
      <c r="I67" s="184" t="s">
        <v>286</v>
      </c>
      <c r="J67" s="172">
        <v>1</v>
      </c>
      <c r="K67" s="209">
        <v>25</v>
      </c>
      <c r="L67" s="182">
        <v>100</v>
      </c>
      <c r="M67" s="185">
        <f>SUM(K67*L67)</f>
        <v>2500</v>
      </c>
      <c r="N67" s="205">
        <f t="shared" si="8"/>
        <v>225</v>
      </c>
      <c r="O67" s="205">
        <v>200</v>
      </c>
      <c r="P67" s="187">
        <f t="shared" si="9"/>
        <v>2925</v>
      </c>
      <c r="Q67" s="150"/>
      <c r="R67" s="150"/>
      <c r="S67" s="150"/>
      <c r="T67" s="150"/>
      <c r="U67" s="151"/>
      <c r="V67" s="31"/>
    </row>
    <row r="68" spans="1:22" ht="31.5" customHeight="1">
      <c r="A68" s="173" t="s">
        <v>421</v>
      </c>
      <c r="B68" s="172" t="s">
        <v>240</v>
      </c>
      <c r="C68" s="192" t="s">
        <v>34</v>
      </c>
      <c r="D68" s="192" t="s">
        <v>23</v>
      </c>
      <c r="E68" s="184" t="s">
        <v>292</v>
      </c>
      <c r="F68" s="208" t="s">
        <v>287</v>
      </c>
      <c r="G68" s="184" t="s">
        <v>46</v>
      </c>
      <c r="H68" s="184" t="s">
        <v>31</v>
      </c>
      <c r="I68" s="184" t="s">
        <v>32</v>
      </c>
      <c r="J68" s="173">
        <v>2</v>
      </c>
      <c r="K68" s="209">
        <v>200</v>
      </c>
      <c r="L68" s="182">
        <v>2</v>
      </c>
      <c r="M68" s="185">
        <f>SUM(K68*L68)</f>
        <v>400</v>
      </c>
      <c r="N68" s="205">
        <f t="shared" si="8"/>
        <v>36</v>
      </c>
      <c r="O68" s="205">
        <v>200</v>
      </c>
      <c r="P68" s="187">
        <f t="shared" si="9"/>
        <v>636</v>
      </c>
      <c r="Q68" s="150"/>
      <c r="R68" s="150"/>
      <c r="S68" s="150"/>
      <c r="T68" s="150"/>
      <c r="U68" s="151"/>
      <c r="V68" s="31"/>
    </row>
    <row r="69" spans="1:22" ht="31.5" customHeight="1">
      <c r="A69" s="194"/>
      <c r="B69" s="195"/>
      <c r="C69" s="196"/>
      <c r="D69" s="196"/>
      <c r="E69" s="214"/>
      <c r="F69" s="215"/>
      <c r="G69" s="216"/>
      <c r="H69" s="216"/>
      <c r="I69" s="216"/>
      <c r="J69" s="216"/>
      <c r="K69" s="217"/>
      <c r="L69" s="218"/>
      <c r="M69" s="219"/>
      <c r="N69" s="220">
        <f t="shared" si="8"/>
        <v>0</v>
      </c>
      <c r="O69" s="220"/>
      <c r="P69" s="199"/>
      <c r="Q69" s="150"/>
      <c r="R69" s="150"/>
      <c r="S69" s="150"/>
      <c r="T69" s="150"/>
      <c r="U69" s="151"/>
      <c r="V69" s="31"/>
    </row>
    <row r="70" spans="1:22" ht="31.5" customHeight="1">
      <c r="A70" s="173" t="s">
        <v>301</v>
      </c>
      <c r="B70" s="172" t="s">
        <v>240</v>
      </c>
      <c r="C70" s="192" t="s">
        <v>34</v>
      </c>
      <c r="D70" s="173" t="s">
        <v>264</v>
      </c>
      <c r="E70" s="172" t="s">
        <v>295</v>
      </c>
      <c r="F70" s="179" t="s">
        <v>481</v>
      </c>
      <c r="G70" s="173" t="s">
        <v>46</v>
      </c>
      <c r="H70" s="173" t="s">
        <v>297</v>
      </c>
      <c r="I70" s="173" t="s">
        <v>32</v>
      </c>
      <c r="J70" s="173">
        <v>2</v>
      </c>
      <c r="K70" s="178">
        <v>150</v>
      </c>
      <c r="L70" s="172">
        <v>20</v>
      </c>
      <c r="M70" s="240">
        <f>SUM(K70*L70)</f>
        <v>3000</v>
      </c>
      <c r="N70" s="205">
        <f t="shared" si="8"/>
        <v>270</v>
      </c>
      <c r="O70" s="205">
        <v>200</v>
      </c>
      <c r="P70" s="187">
        <f t="shared" si="9"/>
        <v>3470</v>
      </c>
      <c r="Q70" s="150"/>
      <c r="R70" s="150"/>
      <c r="S70" s="150"/>
      <c r="T70" s="150"/>
      <c r="U70" s="151"/>
      <c r="V70" s="31"/>
    </row>
    <row r="71" spans="1:22" ht="31.5" customHeight="1">
      <c r="A71" s="173" t="s">
        <v>301</v>
      </c>
      <c r="B71" s="172" t="s">
        <v>240</v>
      </c>
      <c r="C71" s="192" t="s">
        <v>34</v>
      </c>
      <c r="D71" s="173" t="s">
        <v>264</v>
      </c>
      <c r="E71" s="172" t="s">
        <v>298</v>
      </c>
      <c r="F71" s="179" t="s">
        <v>481</v>
      </c>
      <c r="G71" s="173" t="s">
        <v>46</v>
      </c>
      <c r="H71" s="173" t="s">
        <v>297</v>
      </c>
      <c r="I71" s="173" t="s">
        <v>32</v>
      </c>
      <c r="J71" s="173">
        <v>2</v>
      </c>
      <c r="K71" s="178">
        <v>150</v>
      </c>
      <c r="L71" s="172">
        <v>20</v>
      </c>
      <c r="M71" s="240">
        <f>SUM(K71*L71)</f>
        <v>3000</v>
      </c>
      <c r="N71" s="205">
        <f t="shared" si="8"/>
        <v>270</v>
      </c>
      <c r="O71" s="205">
        <v>200</v>
      </c>
      <c r="P71" s="187">
        <f t="shared" si="9"/>
        <v>3470</v>
      </c>
      <c r="Q71" s="150"/>
      <c r="R71" s="150"/>
      <c r="S71" s="150"/>
      <c r="T71" s="150"/>
      <c r="U71" s="151"/>
      <c r="V71" s="31"/>
    </row>
    <row r="72" spans="1:22" ht="31.5" customHeight="1">
      <c r="A72" s="173" t="s">
        <v>301</v>
      </c>
      <c r="B72" s="172" t="s">
        <v>240</v>
      </c>
      <c r="C72" s="192" t="s">
        <v>34</v>
      </c>
      <c r="D72" s="173" t="s">
        <v>264</v>
      </c>
      <c r="E72" s="172" t="s">
        <v>299</v>
      </c>
      <c r="F72" s="179" t="s">
        <v>481</v>
      </c>
      <c r="G72" s="173" t="s">
        <v>46</v>
      </c>
      <c r="H72" s="173" t="s">
        <v>297</v>
      </c>
      <c r="I72" s="173" t="s">
        <v>32</v>
      </c>
      <c r="J72" s="173">
        <v>2</v>
      </c>
      <c r="K72" s="178">
        <v>100</v>
      </c>
      <c r="L72" s="172">
        <v>20</v>
      </c>
      <c r="M72" s="240">
        <f>SUM(K72*L72)</f>
        <v>2000</v>
      </c>
      <c r="N72" s="205">
        <f t="shared" si="8"/>
        <v>180</v>
      </c>
      <c r="O72" s="205">
        <v>200</v>
      </c>
      <c r="P72" s="187">
        <f t="shared" si="9"/>
        <v>2380</v>
      </c>
      <c r="Q72" s="150"/>
      <c r="R72" s="150"/>
      <c r="S72" s="150"/>
      <c r="T72" s="150"/>
      <c r="U72" s="151"/>
      <c r="V72" s="31"/>
    </row>
    <row r="73" spans="1:22" ht="31.5" customHeight="1">
      <c r="A73" s="173" t="s">
        <v>301</v>
      </c>
      <c r="B73" s="172" t="s">
        <v>240</v>
      </c>
      <c r="C73" s="192" t="s">
        <v>34</v>
      </c>
      <c r="D73" s="173" t="s">
        <v>264</v>
      </c>
      <c r="E73" s="172" t="s">
        <v>300</v>
      </c>
      <c r="F73" s="179" t="s">
        <v>481</v>
      </c>
      <c r="G73" s="173" t="s">
        <v>46</v>
      </c>
      <c r="H73" s="173" t="s">
        <v>297</v>
      </c>
      <c r="I73" s="173" t="s">
        <v>32</v>
      </c>
      <c r="J73" s="173">
        <v>2</v>
      </c>
      <c r="K73" s="178">
        <v>100</v>
      </c>
      <c r="L73" s="172">
        <v>20</v>
      </c>
      <c r="M73" s="240">
        <f>SUM(K73*L73)</f>
        <v>2000</v>
      </c>
      <c r="N73" s="205">
        <f t="shared" si="8"/>
        <v>180</v>
      </c>
      <c r="O73" s="205">
        <v>200</v>
      </c>
      <c r="P73" s="187">
        <f t="shared" si="9"/>
        <v>2380</v>
      </c>
      <c r="Q73" s="150"/>
      <c r="R73" s="150"/>
      <c r="S73" s="150"/>
      <c r="T73" s="150"/>
      <c r="U73" s="151"/>
      <c r="V73" s="31"/>
    </row>
    <row r="74" spans="1:22" ht="31.5" customHeight="1">
      <c r="A74" s="173"/>
      <c r="B74" s="172"/>
      <c r="C74" s="172"/>
      <c r="D74" s="192"/>
      <c r="E74" s="210"/>
      <c r="F74" s="208"/>
      <c r="G74" s="184"/>
      <c r="H74" s="184"/>
      <c r="I74" s="184"/>
      <c r="J74" s="184"/>
      <c r="K74" s="186"/>
      <c r="L74" s="213"/>
      <c r="M74" s="185"/>
      <c r="N74" s="205">
        <f t="shared" si="8"/>
        <v>0</v>
      </c>
      <c r="O74" s="205"/>
      <c r="P74" s="187"/>
      <c r="Q74" s="150"/>
      <c r="R74" s="150"/>
      <c r="S74" s="150"/>
      <c r="T74" s="150"/>
      <c r="U74" s="151"/>
      <c r="V74" s="31"/>
    </row>
    <row r="75" spans="1:22" ht="31.5" customHeight="1">
      <c r="A75" s="173" t="s">
        <v>303</v>
      </c>
      <c r="B75" s="173" t="s">
        <v>240</v>
      </c>
      <c r="C75" s="192" t="s">
        <v>34</v>
      </c>
      <c r="D75" s="173" t="s">
        <v>264</v>
      </c>
      <c r="E75" s="172" t="s">
        <v>479</v>
      </c>
      <c r="F75" s="179" t="s">
        <v>481</v>
      </c>
      <c r="G75" s="173" t="s">
        <v>46</v>
      </c>
      <c r="H75" s="173" t="s">
        <v>31</v>
      </c>
      <c r="I75" s="177">
        <v>120</v>
      </c>
      <c r="J75" s="172">
        <v>1</v>
      </c>
      <c r="K75" s="177">
        <v>300</v>
      </c>
      <c r="L75" s="172">
        <v>24</v>
      </c>
      <c r="M75" s="205">
        <f>SUM(K75*L75)</f>
        <v>7200</v>
      </c>
      <c r="N75" s="205">
        <f t="shared" si="8"/>
        <v>648</v>
      </c>
      <c r="O75" s="205">
        <v>1000</v>
      </c>
      <c r="P75" s="187">
        <f>SUM(M75:O75)</f>
        <v>8848</v>
      </c>
      <c r="Q75" s="150"/>
      <c r="R75" s="150"/>
      <c r="S75" s="150"/>
      <c r="T75" s="150"/>
      <c r="U75" s="151"/>
      <c r="V75" s="31"/>
    </row>
    <row r="76" spans="1:22" ht="31.5" customHeight="1">
      <c r="A76" s="173" t="s">
        <v>303</v>
      </c>
      <c r="B76" s="173" t="s">
        <v>240</v>
      </c>
      <c r="C76" s="192" t="s">
        <v>34</v>
      </c>
      <c r="D76" s="173" t="s">
        <v>264</v>
      </c>
      <c r="E76" s="172" t="s">
        <v>480</v>
      </c>
      <c r="F76" s="179" t="s">
        <v>481</v>
      </c>
      <c r="G76" s="173" t="s">
        <v>46</v>
      </c>
      <c r="H76" s="173" t="s">
        <v>31</v>
      </c>
      <c r="I76" s="177">
        <v>120</v>
      </c>
      <c r="J76" s="172">
        <v>1</v>
      </c>
      <c r="K76" s="177">
        <v>300</v>
      </c>
      <c r="L76" s="172">
        <v>24</v>
      </c>
      <c r="M76" s="205">
        <f>SUM(K76*L76)</f>
        <v>7200</v>
      </c>
      <c r="N76" s="205">
        <f>M76*0.09</f>
        <v>648</v>
      </c>
      <c r="O76" s="205">
        <v>1000</v>
      </c>
      <c r="P76" s="187">
        <f>SUM(M76:O76)</f>
        <v>8848</v>
      </c>
      <c r="Q76" s="150"/>
      <c r="R76" s="150"/>
      <c r="S76" s="150"/>
      <c r="T76" s="150"/>
      <c r="U76" s="151"/>
      <c r="V76" s="31"/>
    </row>
    <row r="77" spans="1:22" ht="31.5" customHeight="1">
      <c r="A77" s="173" t="s">
        <v>303</v>
      </c>
      <c r="B77" s="172" t="s">
        <v>240</v>
      </c>
      <c r="C77" s="192" t="s">
        <v>34</v>
      </c>
      <c r="D77" s="173" t="s">
        <v>264</v>
      </c>
      <c r="E77" s="172" t="s">
        <v>299</v>
      </c>
      <c r="F77" s="179" t="s">
        <v>481</v>
      </c>
      <c r="G77" s="173" t="s">
        <v>46</v>
      </c>
      <c r="H77" s="173" t="s">
        <v>297</v>
      </c>
      <c r="I77" s="173" t="s">
        <v>32</v>
      </c>
      <c r="J77" s="173">
        <v>2</v>
      </c>
      <c r="K77" s="178">
        <v>100</v>
      </c>
      <c r="L77" s="172">
        <v>20</v>
      </c>
      <c r="M77" s="240">
        <f>SUM(K77*L77)</f>
        <v>2000</v>
      </c>
      <c r="N77" s="205">
        <f>M77*0.09</f>
        <v>180</v>
      </c>
      <c r="O77" s="205">
        <v>200</v>
      </c>
      <c r="P77" s="187">
        <f>SUM(M77:O77)</f>
        <v>2380</v>
      </c>
      <c r="Q77" s="150"/>
      <c r="R77" s="150"/>
      <c r="S77" s="150"/>
      <c r="T77" s="150"/>
      <c r="U77" s="151"/>
      <c r="V77" s="31"/>
    </row>
    <row r="78" spans="1:22" ht="31.5" customHeight="1">
      <c r="A78" s="173" t="s">
        <v>303</v>
      </c>
      <c r="B78" s="172" t="s">
        <v>240</v>
      </c>
      <c r="C78" s="192" t="s">
        <v>34</v>
      </c>
      <c r="D78" s="173" t="s">
        <v>264</v>
      </c>
      <c r="E78" s="172" t="s">
        <v>300</v>
      </c>
      <c r="F78" s="179" t="s">
        <v>481</v>
      </c>
      <c r="G78" s="173" t="s">
        <v>46</v>
      </c>
      <c r="H78" s="173" t="s">
        <v>297</v>
      </c>
      <c r="I78" s="173" t="s">
        <v>32</v>
      </c>
      <c r="J78" s="173">
        <v>2</v>
      </c>
      <c r="K78" s="178">
        <v>100</v>
      </c>
      <c r="L78" s="172">
        <v>20</v>
      </c>
      <c r="M78" s="240">
        <f>SUM(K78*L78)</f>
        <v>2000</v>
      </c>
      <c r="N78" s="205">
        <f>M78*0.09</f>
        <v>180</v>
      </c>
      <c r="O78" s="205">
        <v>200</v>
      </c>
      <c r="P78" s="187">
        <f>SUM(M78:O78)</f>
        <v>2380</v>
      </c>
      <c r="Q78" s="150"/>
      <c r="R78" s="150"/>
      <c r="S78" s="150"/>
      <c r="T78" s="150"/>
      <c r="U78" s="151"/>
      <c r="V78" s="31"/>
    </row>
    <row r="79" spans="1:22" ht="31.5" customHeight="1">
      <c r="A79" s="173"/>
      <c r="B79" s="172"/>
      <c r="C79" s="172"/>
      <c r="D79" s="173"/>
      <c r="E79" s="172"/>
      <c r="F79" s="179"/>
      <c r="G79" s="173"/>
      <c r="H79" s="173"/>
      <c r="I79" s="173"/>
      <c r="J79" s="173"/>
      <c r="K79" s="178"/>
      <c r="L79" s="172"/>
      <c r="M79" s="240"/>
      <c r="N79" s="205"/>
      <c r="O79" s="205"/>
      <c r="P79" s="187"/>
      <c r="Q79" s="150"/>
      <c r="R79" s="150"/>
      <c r="S79" s="150"/>
      <c r="T79" s="150"/>
      <c r="U79" s="151"/>
      <c r="V79" s="31"/>
    </row>
    <row r="80" spans="1:22" ht="31.5" customHeight="1">
      <c r="A80" s="173" t="s">
        <v>319</v>
      </c>
      <c r="B80" s="172" t="s">
        <v>240</v>
      </c>
      <c r="C80" s="192" t="s">
        <v>34</v>
      </c>
      <c r="D80" s="173" t="s">
        <v>264</v>
      </c>
      <c r="E80" s="172" t="s">
        <v>302</v>
      </c>
      <c r="F80" s="179" t="s">
        <v>481</v>
      </c>
      <c r="G80" s="173" t="s">
        <v>293</v>
      </c>
      <c r="H80" s="173" t="s">
        <v>31</v>
      </c>
      <c r="I80" s="173" t="s">
        <v>32</v>
      </c>
      <c r="J80" s="173">
        <v>2</v>
      </c>
      <c r="K80" s="178">
        <v>120</v>
      </c>
      <c r="L80" s="172">
        <v>100</v>
      </c>
      <c r="M80" s="174">
        <f>SUM(K80*L80)</f>
        <v>12000</v>
      </c>
      <c r="N80" s="174">
        <f>M80*0.09</f>
        <v>1080</v>
      </c>
      <c r="O80" s="174">
        <v>500</v>
      </c>
      <c r="P80" s="187">
        <f>SUM(M80:O80)</f>
        <v>13580</v>
      </c>
      <c r="Q80" s="150"/>
      <c r="R80" s="150"/>
      <c r="S80" s="150"/>
      <c r="T80" s="150"/>
      <c r="U80" s="151"/>
      <c r="V80" s="31"/>
    </row>
    <row r="81" spans="1:22" ht="31.5" customHeight="1">
      <c r="A81" s="173" t="s">
        <v>319</v>
      </c>
      <c r="B81" s="172" t="s">
        <v>240</v>
      </c>
      <c r="C81" s="192" t="s">
        <v>34</v>
      </c>
      <c r="D81" s="173" t="s">
        <v>264</v>
      </c>
      <c r="E81" s="172" t="s">
        <v>482</v>
      </c>
      <c r="F81" s="179" t="s">
        <v>481</v>
      </c>
      <c r="G81" s="173" t="s">
        <v>293</v>
      </c>
      <c r="H81" s="173" t="s">
        <v>31</v>
      </c>
      <c r="I81" s="173" t="s">
        <v>32</v>
      </c>
      <c r="J81" s="173">
        <v>2</v>
      </c>
      <c r="K81" s="178">
        <v>100</v>
      </c>
      <c r="L81" s="172">
        <v>100</v>
      </c>
      <c r="M81" s="174">
        <f>SUM(K81*L81)</f>
        <v>10000</v>
      </c>
      <c r="N81" s="174">
        <f>M81*0.09</f>
        <v>900</v>
      </c>
      <c r="O81" s="174">
        <v>500</v>
      </c>
      <c r="P81" s="187">
        <f>SUM(M81:O81)</f>
        <v>11400</v>
      </c>
      <c r="Q81" s="150"/>
      <c r="R81" s="150"/>
      <c r="S81" s="150"/>
      <c r="T81" s="150"/>
      <c r="U81" s="151"/>
      <c r="V81" s="31"/>
    </row>
    <row r="82" spans="1:22" ht="31.5" customHeight="1">
      <c r="A82" s="173" t="s">
        <v>319</v>
      </c>
      <c r="B82" s="172" t="s">
        <v>240</v>
      </c>
      <c r="C82" s="192" t="s">
        <v>34</v>
      </c>
      <c r="D82" s="173" t="s">
        <v>264</v>
      </c>
      <c r="E82" s="172" t="s">
        <v>483</v>
      </c>
      <c r="F82" s="193" t="s">
        <v>484</v>
      </c>
      <c r="G82" s="173" t="s">
        <v>293</v>
      </c>
      <c r="H82" s="173" t="s">
        <v>31</v>
      </c>
      <c r="I82" s="173" t="s">
        <v>32</v>
      </c>
      <c r="J82" s="173">
        <v>2</v>
      </c>
      <c r="K82" s="178">
        <v>60</v>
      </c>
      <c r="L82" s="172">
        <v>80</v>
      </c>
      <c r="M82" s="174">
        <f>SUM(K82*L82)</f>
        <v>4800</v>
      </c>
      <c r="N82" s="174">
        <f>M82*0.09</f>
        <v>432</v>
      </c>
      <c r="O82" s="174">
        <v>500</v>
      </c>
      <c r="P82" s="187">
        <f>SUM(M82:O82)</f>
        <v>5732</v>
      </c>
      <c r="Q82" s="150"/>
      <c r="R82" s="150"/>
      <c r="S82" s="150"/>
      <c r="T82" s="150"/>
      <c r="U82" s="151"/>
      <c r="V82" s="31"/>
    </row>
    <row r="83" spans="1:22" ht="31.5" customHeight="1">
      <c r="A83" s="194"/>
      <c r="B83" s="195"/>
      <c r="C83" s="196"/>
      <c r="D83" s="196"/>
      <c r="E83" s="195"/>
      <c r="F83" s="197"/>
      <c r="G83" s="194"/>
      <c r="H83" s="194"/>
      <c r="I83" s="194"/>
      <c r="J83" s="195"/>
      <c r="K83" s="198"/>
      <c r="L83" s="194"/>
      <c r="M83" s="198"/>
      <c r="N83" s="198">
        <f t="shared" si="8"/>
        <v>0</v>
      </c>
      <c r="O83" s="198"/>
      <c r="P83" s="199"/>
      <c r="Q83" s="150"/>
      <c r="R83" s="150"/>
      <c r="S83" s="150"/>
      <c r="T83" s="150"/>
      <c r="U83" s="151"/>
      <c r="V83" s="31"/>
    </row>
    <row r="84" spans="1:22" ht="31.5" customHeight="1">
      <c r="A84" s="173" t="s">
        <v>311</v>
      </c>
      <c r="B84" s="173" t="s">
        <v>240</v>
      </c>
      <c r="C84" s="192" t="s">
        <v>34</v>
      </c>
      <c r="D84" s="173" t="s">
        <v>264</v>
      </c>
      <c r="E84" s="172" t="s">
        <v>304</v>
      </c>
      <c r="F84" s="179" t="s">
        <v>481</v>
      </c>
      <c r="G84" s="173" t="s">
        <v>46</v>
      </c>
      <c r="H84" s="173" t="s">
        <v>31</v>
      </c>
      <c r="I84" s="173" t="s">
        <v>32</v>
      </c>
      <c r="J84" s="173">
        <v>2</v>
      </c>
      <c r="K84" s="178">
        <v>300</v>
      </c>
      <c r="L84" s="172">
        <v>90</v>
      </c>
      <c r="M84" s="240">
        <f aca="true" t="shared" si="10" ref="M84:M91">SUM(K84*L84)</f>
        <v>27000</v>
      </c>
      <c r="N84" s="174">
        <f t="shared" si="8"/>
        <v>2430</v>
      </c>
      <c r="O84" s="174">
        <v>1000</v>
      </c>
      <c r="P84" s="187">
        <f>SUM(M84:O84)</f>
        <v>30430</v>
      </c>
      <c r="Q84" s="150"/>
      <c r="R84" s="150"/>
      <c r="S84" s="150"/>
      <c r="T84" s="150"/>
      <c r="U84" s="151"/>
      <c r="V84" s="31"/>
    </row>
    <row r="85" spans="1:22" ht="31.5" customHeight="1">
      <c r="A85" s="173" t="s">
        <v>311</v>
      </c>
      <c r="B85" s="173" t="s">
        <v>240</v>
      </c>
      <c r="C85" s="192" t="s">
        <v>34</v>
      </c>
      <c r="D85" s="173" t="s">
        <v>264</v>
      </c>
      <c r="E85" s="172" t="s">
        <v>305</v>
      </c>
      <c r="F85" s="179" t="s">
        <v>294</v>
      </c>
      <c r="G85" s="173" t="s">
        <v>46</v>
      </c>
      <c r="H85" s="173" t="s">
        <v>31</v>
      </c>
      <c r="I85" s="173" t="s">
        <v>32</v>
      </c>
      <c r="J85" s="173">
        <v>2</v>
      </c>
      <c r="K85" s="178">
        <v>300</v>
      </c>
      <c r="L85" s="172">
        <v>10</v>
      </c>
      <c r="M85" s="240">
        <f t="shared" si="10"/>
        <v>3000</v>
      </c>
      <c r="N85" s="174">
        <f t="shared" si="8"/>
        <v>270</v>
      </c>
      <c r="O85" s="174">
        <v>300</v>
      </c>
      <c r="P85" s="187">
        <f>SUM(M85:O85)</f>
        <v>3570</v>
      </c>
      <c r="Q85" s="150"/>
      <c r="R85" s="150"/>
      <c r="S85" s="150"/>
      <c r="T85" s="150"/>
      <c r="U85" s="151"/>
      <c r="V85" s="31"/>
    </row>
    <row r="86" spans="1:22" ht="31.5" customHeight="1">
      <c r="A86" s="173" t="s">
        <v>311</v>
      </c>
      <c r="B86" s="173" t="s">
        <v>240</v>
      </c>
      <c r="C86" s="192" t="s">
        <v>34</v>
      </c>
      <c r="D86" s="173" t="s">
        <v>264</v>
      </c>
      <c r="E86" s="192" t="s">
        <v>306</v>
      </c>
      <c r="F86" s="179" t="s">
        <v>294</v>
      </c>
      <c r="G86" s="173" t="s">
        <v>46</v>
      </c>
      <c r="H86" s="173" t="s">
        <v>31</v>
      </c>
      <c r="I86" s="173" t="s">
        <v>32</v>
      </c>
      <c r="J86" s="172">
        <v>2</v>
      </c>
      <c r="K86" s="174">
        <v>5000</v>
      </c>
      <c r="L86" s="173">
        <v>1</v>
      </c>
      <c r="M86" s="240">
        <f t="shared" si="10"/>
        <v>5000</v>
      </c>
      <c r="N86" s="174">
        <f t="shared" si="8"/>
        <v>450</v>
      </c>
      <c r="O86" s="174">
        <v>500</v>
      </c>
      <c r="P86" s="187">
        <f>SUM(M86:O86)</f>
        <v>5950</v>
      </c>
      <c r="Q86" s="150"/>
      <c r="R86" s="150"/>
      <c r="S86" s="150"/>
      <c r="T86" s="150"/>
      <c r="U86" s="151"/>
      <c r="V86" s="31"/>
    </row>
    <row r="87" spans="1:22" ht="31.5" customHeight="1">
      <c r="A87" s="173" t="s">
        <v>311</v>
      </c>
      <c r="B87" s="173" t="s">
        <v>240</v>
      </c>
      <c r="C87" s="192" t="s">
        <v>34</v>
      </c>
      <c r="D87" s="173" t="s">
        <v>264</v>
      </c>
      <c r="E87" s="172" t="s">
        <v>307</v>
      </c>
      <c r="F87" s="179" t="s">
        <v>294</v>
      </c>
      <c r="G87" s="173" t="s">
        <v>46</v>
      </c>
      <c r="H87" s="173" t="s">
        <v>31</v>
      </c>
      <c r="I87" s="173" t="s">
        <v>32</v>
      </c>
      <c r="J87" s="173">
        <v>2</v>
      </c>
      <c r="K87" s="178">
        <v>500</v>
      </c>
      <c r="L87" s="172">
        <v>18</v>
      </c>
      <c r="M87" s="240">
        <f t="shared" si="10"/>
        <v>9000</v>
      </c>
      <c r="N87" s="174">
        <f t="shared" si="8"/>
        <v>810</v>
      </c>
      <c r="O87" s="174">
        <v>800</v>
      </c>
      <c r="P87" s="187">
        <f aca="true" t="shared" si="11" ref="P87:P99">SUM(M87:O87)</f>
        <v>10610</v>
      </c>
      <c r="Q87" s="150"/>
      <c r="R87" s="150"/>
      <c r="S87" s="150"/>
      <c r="T87" s="150"/>
      <c r="U87" s="151"/>
      <c r="V87" s="31"/>
    </row>
    <row r="88" spans="1:22" ht="31.5" customHeight="1">
      <c r="A88" s="173" t="s">
        <v>311</v>
      </c>
      <c r="B88" s="173" t="s">
        <v>240</v>
      </c>
      <c r="C88" s="192" t="s">
        <v>34</v>
      </c>
      <c r="D88" s="173" t="s">
        <v>264</v>
      </c>
      <c r="E88" s="172" t="s">
        <v>308</v>
      </c>
      <c r="F88" s="179" t="s">
        <v>294</v>
      </c>
      <c r="G88" s="173" t="s">
        <v>46</v>
      </c>
      <c r="H88" s="173" t="s">
        <v>31</v>
      </c>
      <c r="I88" s="172" t="s">
        <v>32</v>
      </c>
      <c r="J88" s="173">
        <v>2</v>
      </c>
      <c r="K88" s="174">
        <v>200</v>
      </c>
      <c r="L88" s="183">
        <v>12</v>
      </c>
      <c r="M88" s="240">
        <f t="shared" si="10"/>
        <v>2400</v>
      </c>
      <c r="N88" s="174">
        <f t="shared" si="8"/>
        <v>216</v>
      </c>
      <c r="O88" s="174">
        <v>200</v>
      </c>
      <c r="P88" s="187">
        <f>SUM(M88:O88)</f>
        <v>2816</v>
      </c>
      <c r="Q88" s="150"/>
      <c r="R88" s="150"/>
      <c r="S88" s="150"/>
      <c r="T88" s="150"/>
      <c r="U88" s="151"/>
      <c r="V88" s="31"/>
    </row>
    <row r="89" spans="1:22" ht="31.5" customHeight="1">
      <c r="A89" s="173" t="s">
        <v>311</v>
      </c>
      <c r="B89" s="173" t="s">
        <v>240</v>
      </c>
      <c r="C89" s="172" t="s">
        <v>241</v>
      </c>
      <c r="D89" s="173" t="s">
        <v>264</v>
      </c>
      <c r="E89" s="172" t="s">
        <v>309</v>
      </c>
      <c r="F89" s="179" t="s">
        <v>294</v>
      </c>
      <c r="G89" s="173" t="s">
        <v>46</v>
      </c>
      <c r="H89" s="173" t="s">
        <v>31</v>
      </c>
      <c r="I89" s="173" t="s">
        <v>32</v>
      </c>
      <c r="J89" s="173">
        <v>2</v>
      </c>
      <c r="K89" s="178">
        <v>400</v>
      </c>
      <c r="L89" s="172">
        <v>1</v>
      </c>
      <c r="M89" s="240">
        <f t="shared" si="10"/>
        <v>400</v>
      </c>
      <c r="N89" s="174">
        <f t="shared" si="8"/>
        <v>36</v>
      </c>
      <c r="O89" s="174">
        <v>50</v>
      </c>
      <c r="P89" s="187">
        <f t="shared" si="11"/>
        <v>486</v>
      </c>
      <c r="Q89" s="150"/>
      <c r="R89" s="150"/>
      <c r="S89" s="150"/>
      <c r="T89" s="150"/>
      <c r="U89" s="151"/>
      <c r="V89" s="31"/>
    </row>
    <row r="90" spans="1:22" ht="31.5" customHeight="1">
      <c r="A90" s="173" t="s">
        <v>311</v>
      </c>
      <c r="B90" s="173" t="s">
        <v>240</v>
      </c>
      <c r="C90" s="172" t="s">
        <v>241</v>
      </c>
      <c r="D90" s="173" t="s">
        <v>264</v>
      </c>
      <c r="E90" s="172" t="s">
        <v>310</v>
      </c>
      <c r="F90" s="179" t="s">
        <v>294</v>
      </c>
      <c r="G90" s="173" t="s">
        <v>46</v>
      </c>
      <c r="H90" s="173" t="s">
        <v>31</v>
      </c>
      <c r="I90" s="172" t="s">
        <v>32</v>
      </c>
      <c r="J90" s="173">
        <v>2</v>
      </c>
      <c r="K90" s="174">
        <v>400</v>
      </c>
      <c r="L90" s="173">
        <v>1</v>
      </c>
      <c r="M90" s="240">
        <f t="shared" si="10"/>
        <v>400</v>
      </c>
      <c r="N90" s="174">
        <f t="shared" si="8"/>
        <v>36</v>
      </c>
      <c r="O90" s="174">
        <v>50</v>
      </c>
      <c r="P90" s="187">
        <f t="shared" si="11"/>
        <v>486</v>
      </c>
      <c r="Q90" s="150"/>
      <c r="R90" s="150"/>
      <c r="S90" s="150"/>
      <c r="T90" s="150"/>
      <c r="U90" s="151"/>
      <c r="V90" s="31"/>
    </row>
    <row r="91" spans="1:22" ht="31.5" customHeight="1">
      <c r="A91" s="173" t="s">
        <v>311</v>
      </c>
      <c r="B91" s="173" t="s">
        <v>240</v>
      </c>
      <c r="C91" s="192" t="s">
        <v>34</v>
      </c>
      <c r="D91" s="173" t="s">
        <v>264</v>
      </c>
      <c r="E91" s="172" t="s">
        <v>485</v>
      </c>
      <c r="F91" s="173" t="s">
        <v>287</v>
      </c>
      <c r="G91" s="173" t="s">
        <v>46</v>
      </c>
      <c r="H91" s="173" t="s">
        <v>31</v>
      </c>
      <c r="I91" s="172" t="s">
        <v>32</v>
      </c>
      <c r="J91" s="173">
        <v>1</v>
      </c>
      <c r="K91" s="174">
        <v>50</v>
      </c>
      <c r="L91" s="173">
        <v>200</v>
      </c>
      <c r="M91" s="240">
        <f t="shared" si="10"/>
        <v>10000</v>
      </c>
      <c r="N91" s="174">
        <f>M91*0.09</f>
        <v>900</v>
      </c>
      <c r="O91" s="174">
        <v>50</v>
      </c>
      <c r="P91" s="187">
        <f>SUM(M91:O91)</f>
        <v>10950</v>
      </c>
      <c r="Q91" s="150"/>
      <c r="R91" s="150"/>
      <c r="S91" s="150"/>
      <c r="T91" s="150"/>
      <c r="U91" s="151"/>
      <c r="V91" s="31"/>
    </row>
    <row r="92" spans="1:22" ht="31.5" customHeight="1">
      <c r="A92" s="194"/>
      <c r="B92" s="194"/>
      <c r="C92" s="195"/>
      <c r="D92" s="194"/>
      <c r="E92" s="195"/>
      <c r="F92" s="194"/>
      <c r="G92" s="194"/>
      <c r="H92" s="194"/>
      <c r="I92" s="194"/>
      <c r="J92" s="194"/>
      <c r="K92" s="221"/>
      <c r="L92" s="195"/>
      <c r="M92" s="241"/>
      <c r="N92" s="198"/>
      <c r="O92" s="198"/>
      <c r="P92" s="199"/>
      <c r="Q92" s="150"/>
      <c r="R92" s="150"/>
      <c r="S92" s="150"/>
      <c r="T92" s="150"/>
      <c r="U92" s="151"/>
      <c r="V92" s="31"/>
    </row>
    <row r="93" spans="1:22" ht="31.5" customHeight="1">
      <c r="A93" s="172" t="s">
        <v>320</v>
      </c>
      <c r="B93" s="173" t="s">
        <v>240</v>
      </c>
      <c r="C93" s="192" t="s">
        <v>34</v>
      </c>
      <c r="D93" s="173" t="s">
        <v>264</v>
      </c>
      <c r="E93" s="172" t="s">
        <v>312</v>
      </c>
      <c r="F93" s="179" t="s">
        <v>481</v>
      </c>
      <c r="G93" s="172" t="s">
        <v>46</v>
      </c>
      <c r="H93" s="173" t="s">
        <v>31</v>
      </c>
      <c r="I93" s="172" t="s">
        <v>32</v>
      </c>
      <c r="J93" s="173">
        <v>2</v>
      </c>
      <c r="K93" s="190">
        <v>60</v>
      </c>
      <c r="L93" s="172">
        <v>40</v>
      </c>
      <c r="M93" s="190">
        <f>SUM(K93*L93)</f>
        <v>2400</v>
      </c>
      <c r="N93" s="174">
        <f t="shared" si="8"/>
        <v>216</v>
      </c>
      <c r="O93" s="174">
        <v>400</v>
      </c>
      <c r="P93" s="187">
        <f t="shared" si="11"/>
        <v>3016</v>
      </c>
      <c r="Q93" s="150"/>
      <c r="R93" s="150"/>
      <c r="S93" s="150"/>
      <c r="T93" s="150"/>
      <c r="U93" s="151"/>
      <c r="V93" s="31"/>
    </row>
    <row r="94" spans="1:22" ht="31.5" customHeight="1">
      <c r="A94" s="172" t="s">
        <v>320</v>
      </c>
      <c r="B94" s="173" t="s">
        <v>240</v>
      </c>
      <c r="C94" s="192" t="s">
        <v>34</v>
      </c>
      <c r="D94" s="173" t="s">
        <v>264</v>
      </c>
      <c r="E94" s="172" t="s">
        <v>313</v>
      </c>
      <c r="F94" s="179" t="s">
        <v>481</v>
      </c>
      <c r="G94" s="172" t="s">
        <v>46</v>
      </c>
      <c r="H94" s="173" t="s">
        <v>31</v>
      </c>
      <c r="I94" s="172" t="s">
        <v>32</v>
      </c>
      <c r="J94" s="173">
        <v>2</v>
      </c>
      <c r="K94" s="190">
        <v>45</v>
      </c>
      <c r="L94" s="172">
        <v>40</v>
      </c>
      <c r="M94" s="190">
        <f aca="true" t="shared" si="12" ref="M94:M99">SUM(K94*L94)</f>
        <v>1800</v>
      </c>
      <c r="N94" s="174">
        <f t="shared" si="8"/>
        <v>162</v>
      </c>
      <c r="O94" s="174">
        <v>200</v>
      </c>
      <c r="P94" s="187">
        <f t="shared" si="11"/>
        <v>2162</v>
      </c>
      <c r="Q94" s="150"/>
      <c r="R94" s="150"/>
      <c r="S94" s="150"/>
      <c r="T94" s="150"/>
      <c r="U94" s="151"/>
      <c r="V94" s="31"/>
    </row>
    <row r="95" spans="1:22" ht="31.5" customHeight="1">
      <c r="A95" s="172" t="s">
        <v>320</v>
      </c>
      <c r="B95" s="173" t="s">
        <v>240</v>
      </c>
      <c r="C95" s="192" t="s">
        <v>34</v>
      </c>
      <c r="D95" s="173" t="s">
        <v>264</v>
      </c>
      <c r="E95" s="172" t="s">
        <v>314</v>
      </c>
      <c r="F95" s="179" t="s">
        <v>481</v>
      </c>
      <c r="G95" s="172" t="s">
        <v>46</v>
      </c>
      <c r="H95" s="173" t="s">
        <v>31</v>
      </c>
      <c r="I95" s="172" t="s">
        <v>32</v>
      </c>
      <c r="J95" s="173">
        <v>2</v>
      </c>
      <c r="K95" s="190">
        <v>60</v>
      </c>
      <c r="L95" s="172">
        <v>32</v>
      </c>
      <c r="M95" s="190">
        <f t="shared" si="12"/>
        <v>1920</v>
      </c>
      <c r="N95" s="174">
        <f t="shared" si="8"/>
        <v>172.79999999999998</v>
      </c>
      <c r="O95" s="174">
        <v>200</v>
      </c>
      <c r="P95" s="187">
        <f t="shared" si="11"/>
        <v>2292.8</v>
      </c>
      <c r="Q95" s="150"/>
      <c r="R95" s="150"/>
      <c r="S95" s="150"/>
      <c r="T95" s="150"/>
      <c r="U95" s="151"/>
      <c r="V95" s="31"/>
    </row>
    <row r="96" spans="1:22" ht="31.5" customHeight="1">
      <c r="A96" s="172" t="s">
        <v>320</v>
      </c>
      <c r="B96" s="173" t="s">
        <v>240</v>
      </c>
      <c r="C96" s="192" t="s">
        <v>34</v>
      </c>
      <c r="D96" s="173" t="s">
        <v>264</v>
      </c>
      <c r="E96" s="172" t="s">
        <v>315</v>
      </c>
      <c r="F96" s="179" t="s">
        <v>481</v>
      </c>
      <c r="G96" s="172" t="s">
        <v>46</v>
      </c>
      <c r="H96" s="173" t="s">
        <v>31</v>
      </c>
      <c r="I96" s="172" t="s">
        <v>32</v>
      </c>
      <c r="J96" s="173">
        <v>2</v>
      </c>
      <c r="K96" s="190">
        <v>25</v>
      </c>
      <c r="L96" s="172">
        <v>40</v>
      </c>
      <c r="M96" s="190">
        <f t="shared" si="12"/>
        <v>1000</v>
      </c>
      <c r="N96" s="174">
        <f t="shared" si="8"/>
        <v>90</v>
      </c>
      <c r="O96" s="174">
        <v>100</v>
      </c>
      <c r="P96" s="187">
        <f t="shared" si="11"/>
        <v>1190</v>
      </c>
      <c r="Q96" s="150"/>
      <c r="R96" s="150"/>
      <c r="S96" s="150"/>
      <c r="T96" s="150"/>
      <c r="U96" s="151"/>
      <c r="V96" s="31"/>
    </row>
    <row r="97" spans="1:22" ht="31.5" customHeight="1">
      <c r="A97" s="172" t="s">
        <v>320</v>
      </c>
      <c r="B97" s="173" t="s">
        <v>240</v>
      </c>
      <c r="C97" s="192" t="s">
        <v>34</v>
      </c>
      <c r="D97" s="173" t="s">
        <v>264</v>
      </c>
      <c r="E97" s="172" t="s">
        <v>316</v>
      </c>
      <c r="F97" s="179" t="s">
        <v>481</v>
      </c>
      <c r="G97" s="172" t="s">
        <v>46</v>
      </c>
      <c r="H97" s="173" t="s">
        <v>31</v>
      </c>
      <c r="I97" s="172" t="s">
        <v>32</v>
      </c>
      <c r="J97" s="173">
        <v>2</v>
      </c>
      <c r="K97" s="190">
        <v>80</v>
      </c>
      <c r="L97" s="172">
        <v>5</v>
      </c>
      <c r="M97" s="190">
        <f t="shared" si="12"/>
        <v>400</v>
      </c>
      <c r="N97" s="174">
        <f t="shared" si="8"/>
        <v>36</v>
      </c>
      <c r="O97" s="174">
        <v>70</v>
      </c>
      <c r="P97" s="187">
        <f t="shared" si="11"/>
        <v>506</v>
      </c>
      <c r="Q97" s="150"/>
      <c r="R97" s="150"/>
      <c r="S97" s="150"/>
      <c r="T97" s="150"/>
      <c r="U97" s="151"/>
      <c r="V97" s="31"/>
    </row>
    <row r="98" spans="1:22" ht="31.5" customHeight="1">
      <c r="A98" s="172" t="s">
        <v>320</v>
      </c>
      <c r="B98" s="173" t="s">
        <v>240</v>
      </c>
      <c r="C98" s="192" t="s">
        <v>34</v>
      </c>
      <c r="D98" s="173" t="s">
        <v>264</v>
      </c>
      <c r="E98" s="172" t="s">
        <v>317</v>
      </c>
      <c r="F98" s="179" t="s">
        <v>481</v>
      </c>
      <c r="G98" s="172" t="s">
        <v>46</v>
      </c>
      <c r="H98" s="173" t="s">
        <v>31</v>
      </c>
      <c r="I98" s="172" t="s">
        <v>32</v>
      </c>
      <c r="J98" s="173">
        <v>2</v>
      </c>
      <c r="K98" s="190">
        <v>27.5</v>
      </c>
      <c r="L98" s="172">
        <v>5</v>
      </c>
      <c r="M98" s="190">
        <f t="shared" si="12"/>
        <v>137.5</v>
      </c>
      <c r="N98" s="174">
        <f t="shared" si="8"/>
        <v>12.375</v>
      </c>
      <c r="O98" s="174">
        <v>50</v>
      </c>
      <c r="P98" s="187">
        <f t="shared" si="11"/>
        <v>199.875</v>
      </c>
      <c r="Q98" s="150"/>
      <c r="R98" s="150"/>
      <c r="S98" s="150"/>
      <c r="T98" s="150"/>
      <c r="U98" s="151"/>
      <c r="V98" s="31"/>
    </row>
    <row r="99" spans="1:22" ht="31.5" customHeight="1">
      <c r="A99" s="172" t="s">
        <v>320</v>
      </c>
      <c r="B99" s="173" t="s">
        <v>240</v>
      </c>
      <c r="C99" s="172" t="s">
        <v>241</v>
      </c>
      <c r="D99" s="173" t="s">
        <v>264</v>
      </c>
      <c r="E99" s="172" t="s">
        <v>318</v>
      </c>
      <c r="F99" s="179" t="s">
        <v>294</v>
      </c>
      <c r="G99" s="172" t="s">
        <v>46</v>
      </c>
      <c r="H99" s="173" t="s">
        <v>31</v>
      </c>
      <c r="I99" s="172" t="s">
        <v>32</v>
      </c>
      <c r="J99" s="173">
        <v>2</v>
      </c>
      <c r="K99" s="190">
        <v>12</v>
      </c>
      <c r="L99" s="172">
        <v>32</v>
      </c>
      <c r="M99" s="190">
        <f t="shared" si="12"/>
        <v>384</v>
      </c>
      <c r="N99" s="174">
        <f>M99*0.09</f>
        <v>34.56</v>
      </c>
      <c r="O99" s="174">
        <v>100</v>
      </c>
      <c r="P99" s="187">
        <f t="shared" si="11"/>
        <v>518.56</v>
      </c>
      <c r="Q99" s="150"/>
      <c r="R99" s="150"/>
      <c r="S99" s="149"/>
      <c r="T99" s="149"/>
      <c r="U99" s="148"/>
      <c r="V99" s="31"/>
    </row>
    <row r="100" spans="1:22" ht="31.5" customHeight="1">
      <c r="A100" s="194"/>
      <c r="B100" s="195"/>
      <c r="C100" s="195"/>
      <c r="D100" s="196"/>
      <c r="E100" s="195"/>
      <c r="F100" s="197"/>
      <c r="G100" s="194"/>
      <c r="H100" s="194"/>
      <c r="I100" s="194"/>
      <c r="J100" s="195"/>
      <c r="K100" s="198"/>
      <c r="L100" s="194"/>
      <c r="M100" s="198"/>
      <c r="N100" s="198"/>
      <c r="O100" s="198"/>
      <c r="P100" s="199"/>
      <c r="Q100" s="150"/>
      <c r="R100" s="150"/>
      <c r="S100" s="149"/>
      <c r="T100" s="149"/>
      <c r="U100" s="148"/>
      <c r="V100" s="31"/>
    </row>
    <row r="101" spans="1:22" ht="39" customHeight="1">
      <c r="A101" s="173" t="s">
        <v>346</v>
      </c>
      <c r="B101" s="172" t="s">
        <v>240</v>
      </c>
      <c r="C101" s="172" t="s">
        <v>241</v>
      </c>
      <c r="D101" s="192" t="s">
        <v>323</v>
      </c>
      <c r="E101" s="173" t="s">
        <v>333</v>
      </c>
      <c r="F101" s="193" t="s">
        <v>493</v>
      </c>
      <c r="G101" s="173" t="s">
        <v>46</v>
      </c>
      <c r="H101" s="173" t="s">
        <v>232</v>
      </c>
      <c r="I101" s="173" t="s">
        <v>47</v>
      </c>
      <c r="J101" s="172">
        <v>5</v>
      </c>
      <c r="K101" s="174">
        <v>200</v>
      </c>
      <c r="L101" s="173">
        <v>36</v>
      </c>
      <c r="M101" s="174">
        <f aca="true" t="shared" si="13" ref="M101:M109">SUM(K101*L101)</f>
        <v>7200</v>
      </c>
      <c r="N101" s="174">
        <f>SUM(M101*0.09)</f>
        <v>648</v>
      </c>
      <c r="O101" s="174">
        <v>500</v>
      </c>
      <c r="P101" s="187">
        <f>SUM(M101:O101)</f>
        <v>8348</v>
      </c>
      <c r="Q101" s="150"/>
      <c r="R101" s="150"/>
      <c r="S101" s="149"/>
      <c r="T101" s="149"/>
      <c r="U101" s="148"/>
      <c r="V101" s="31"/>
    </row>
    <row r="102" spans="1:22" ht="31.5" customHeight="1">
      <c r="A102" s="222" t="s">
        <v>346</v>
      </c>
      <c r="B102" s="223" t="s">
        <v>240</v>
      </c>
      <c r="C102" s="192" t="s">
        <v>34</v>
      </c>
      <c r="D102" s="224" t="s">
        <v>323</v>
      </c>
      <c r="E102" s="223" t="s">
        <v>486</v>
      </c>
      <c r="F102" s="179" t="s">
        <v>481</v>
      </c>
      <c r="G102" s="222" t="s">
        <v>46</v>
      </c>
      <c r="H102" s="222" t="s">
        <v>232</v>
      </c>
      <c r="I102" s="222" t="s">
        <v>32</v>
      </c>
      <c r="J102" s="172">
        <v>5</v>
      </c>
      <c r="K102" s="225">
        <v>100</v>
      </c>
      <c r="L102" s="222">
        <v>36</v>
      </c>
      <c r="M102" s="225">
        <f t="shared" si="13"/>
        <v>3600</v>
      </c>
      <c r="N102" s="225">
        <f>SUM(M102*0.09)</f>
        <v>324</v>
      </c>
      <c r="O102" s="225">
        <v>200</v>
      </c>
      <c r="P102" s="226">
        <f>SUM(M102:O102)</f>
        <v>4124</v>
      </c>
      <c r="Q102" s="153"/>
      <c r="R102" s="153"/>
      <c r="S102" s="154"/>
      <c r="T102" s="154"/>
      <c r="U102" s="155"/>
      <c r="V102" s="156"/>
    </row>
    <row r="103" spans="1:22" s="146" customFormat="1" ht="31.5" customHeight="1">
      <c r="A103" s="173" t="s">
        <v>346</v>
      </c>
      <c r="B103" s="172" t="s">
        <v>240</v>
      </c>
      <c r="C103" s="172" t="s">
        <v>241</v>
      </c>
      <c r="D103" s="192" t="s">
        <v>199</v>
      </c>
      <c r="E103" s="172" t="s">
        <v>469</v>
      </c>
      <c r="F103" s="193" t="s">
        <v>470</v>
      </c>
      <c r="G103" s="173" t="s">
        <v>46</v>
      </c>
      <c r="H103" s="173" t="s">
        <v>232</v>
      </c>
      <c r="I103" s="173" t="s">
        <v>233</v>
      </c>
      <c r="J103" s="172">
        <v>1</v>
      </c>
      <c r="K103" s="174">
        <v>100</v>
      </c>
      <c r="L103" s="173">
        <v>1</v>
      </c>
      <c r="M103" s="174">
        <f t="shared" si="13"/>
        <v>100</v>
      </c>
      <c r="N103" s="174">
        <f>SUM(M103*0.09)</f>
        <v>9</v>
      </c>
      <c r="O103" s="174">
        <v>10</v>
      </c>
      <c r="P103" s="187">
        <f>SUM(M103:O103)</f>
        <v>119</v>
      </c>
      <c r="Q103" s="150"/>
      <c r="R103" s="150"/>
      <c r="S103" s="150"/>
      <c r="T103" s="150"/>
      <c r="U103" s="151"/>
      <c r="V103" s="145"/>
    </row>
    <row r="104" spans="1:22" s="146" customFormat="1" ht="31.5" customHeight="1">
      <c r="A104" s="173" t="s">
        <v>346</v>
      </c>
      <c r="B104" s="173" t="s">
        <v>240</v>
      </c>
      <c r="C104" s="192" t="s">
        <v>34</v>
      </c>
      <c r="D104" s="173" t="s">
        <v>264</v>
      </c>
      <c r="E104" s="172" t="s">
        <v>487</v>
      </c>
      <c r="F104" s="179" t="s">
        <v>481</v>
      </c>
      <c r="G104" s="172" t="s">
        <v>46</v>
      </c>
      <c r="H104" s="173" t="s">
        <v>31</v>
      </c>
      <c r="I104" s="172" t="s">
        <v>32</v>
      </c>
      <c r="J104" s="173">
        <v>2</v>
      </c>
      <c r="K104" s="190">
        <v>60</v>
      </c>
      <c r="L104" s="172">
        <v>40</v>
      </c>
      <c r="M104" s="190">
        <f t="shared" si="13"/>
        <v>2400</v>
      </c>
      <c r="N104" s="174">
        <f aca="true" t="shared" si="14" ref="N104:N109">M104*0.09</f>
        <v>216</v>
      </c>
      <c r="O104" s="174">
        <v>400</v>
      </c>
      <c r="P104" s="187">
        <f aca="true" t="shared" si="15" ref="P104:P109">SUM(M104:O104)</f>
        <v>3016</v>
      </c>
      <c r="Q104" s="150"/>
      <c r="R104" s="150"/>
      <c r="S104" s="150"/>
      <c r="T104" s="150"/>
      <c r="U104" s="151"/>
      <c r="V104" s="145"/>
    </row>
    <row r="105" spans="1:22" s="146" customFormat="1" ht="31.5" customHeight="1">
      <c r="A105" s="173" t="s">
        <v>346</v>
      </c>
      <c r="B105" s="173" t="s">
        <v>240</v>
      </c>
      <c r="C105" s="192" t="s">
        <v>34</v>
      </c>
      <c r="D105" s="173" t="s">
        <v>264</v>
      </c>
      <c r="E105" s="172" t="s">
        <v>488</v>
      </c>
      <c r="F105" s="179" t="s">
        <v>481</v>
      </c>
      <c r="G105" s="172" t="s">
        <v>46</v>
      </c>
      <c r="H105" s="173" t="s">
        <v>31</v>
      </c>
      <c r="I105" s="172" t="s">
        <v>32</v>
      </c>
      <c r="J105" s="173">
        <v>2</v>
      </c>
      <c r="K105" s="190">
        <v>45</v>
      </c>
      <c r="L105" s="172">
        <v>40</v>
      </c>
      <c r="M105" s="190">
        <f t="shared" si="13"/>
        <v>1800</v>
      </c>
      <c r="N105" s="174">
        <f t="shared" si="14"/>
        <v>162</v>
      </c>
      <c r="O105" s="174">
        <v>200</v>
      </c>
      <c r="P105" s="187">
        <f t="shared" si="15"/>
        <v>2162</v>
      </c>
      <c r="Q105" s="150"/>
      <c r="R105" s="150"/>
      <c r="S105" s="150"/>
      <c r="T105" s="150"/>
      <c r="U105" s="151"/>
      <c r="V105" s="145"/>
    </row>
    <row r="106" spans="1:22" s="146" customFormat="1" ht="31.5" customHeight="1">
      <c r="A106" s="173" t="s">
        <v>346</v>
      </c>
      <c r="B106" s="173" t="s">
        <v>240</v>
      </c>
      <c r="C106" s="192" t="s">
        <v>34</v>
      </c>
      <c r="D106" s="173" t="s">
        <v>264</v>
      </c>
      <c r="E106" s="172" t="s">
        <v>489</v>
      </c>
      <c r="F106" s="179" t="s">
        <v>481</v>
      </c>
      <c r="G106" s="172" t="s">
        <v>46</v>
      </c>
      <c r="H106" s="173" t="s">
        <v>31</v>
      </c>
      <c r="I106" s="172" t="s">
        <v>32</v>
      </c>
      <c r="J106" s="173">
        <v>2</v>
      </c>
      <c r="K106" s="190">
        <v>60</v>
      </c>
      <c r="L106" s="172">
        <v>32</v>
      </c>
      <c r="M106" s="190">
        <f t="shared" si="13"/>
        <v>1920</v>
      </c>
      <c r="N106" s="174">
        <f t="shared" si="14"/>
        <v>172.79999999999998</v>
      </c>
      <c r="O106" s="174">
        <v>200</v>
      </c>
      <c r="P106" s="187">
        <f t="shared" si="15"/>
        <v>2292.8</v>
      </c>
      <c r="Q106" s="150"/>
      <c r="R106" s="150"/>
      <c r="S106" s="150"/>
      <c r="T106" s="150"/>
      <c r="U106" s="151"/>
      <c r="V106" s="145"/>
    </row>
    <row r="107" spans="1:22" s="146" customFormat="1" ht="31.5" customHeight="1">
      <c r="A107" s="172" t="s">
        <v>320</v>
      </c>
      <c r="B107" s="173" t="s">
        <v>240</v>
      </c>
      <c r="C107" s="192" t="s">
        <v>34</v>
      </c>
      <c r="D107" s="173" t="s">
        <v>264</v>
      </c>
      <c r="E107" s="172" t="s">
        <v>490</v>
      </c>
      <c r="F107" s="179" t="s">
        <v>481</v>
      </c>
      <c r="G107" s="172" t="s">
        <v>46</v>
      </c>
      <c r="H107" s="173" t="s">
        <v>31</v>
      </c>
      <c r="I107" s="172" t="s">
        <v>32</v>
      </c>
      <c r="J107" s="173">
        <v>2</v>
      </c>
      <c r="K107" s="190">
        <v>25</v>
      </c>
      <c r="L107" s="172">
        <v>40</v>
      </c>
      <c r="M107" s="190">
        <f t="shared" si="13"/>
        <v>1000</v>
      </c>
      <c r="N107" s="174">
        <f t="shared" si="14"/>
        <v>90</v>
      </c>
      <c r="O107" s="174">
        <v>100</v>
      </c>
      <c r="P107" s="187">
        <f t="shared" si="15"/>
        <v>1190</v>
      </c>
      <c r="Q107" s="150"/>
      <c r="R107" s="150"/>
      <c r="S107" s="150"/>
      <c r="T107" s="150"/>
      <c r="U107" s="151"/>
      <c r="V107" s="145"/>
    </row>
    <row r="108" spans="1:22" s="146" customFormat="1" ht="31.5" customHeight="1">
      <c r="A108" s="173" t="s">
        <v>346</v>
      </c>
      <c r="B108" s="173" t="s">
        <v>240</v>
      </c>
      <c r="C108" s="192" t="s">
        <v>34</v>
      </c>
      <c r="D108" s="173" t="s">
        <v>264</v>
      </c>
      <c r="E108" s="172" t="s">
        <v>491</v>
      </c>
      <c r="F108" s="179" t="s">
        <v>481</v>
      </c>
      <c r="G108" s="172" t="s">
        <v>46</v>
      </c>
      <c r="H108" s="173" t="s">
        <v>31</v>
      </c>
      <c r="I108" s="172" t="s">
        <v>32</v>
      </c>
      <c r="J108" s="173">
        <v>2</v>
      </c>
      <c r="K108" s="190">
        <v>80</v>
      </c>
      <c r="L108" s="172">
        <v>5</v>
      </c>
      <c r="M108" s="190">
        <f t="shared" si="13"/>
        <v>400</v>
      </c>
      <c r="N108" s="174">
        <f t="shared" si="14"/>
        <v>36</v>
      </c>
      <c r="O108" s="174">
        <v>70</v>
      </c>
      <c r="P108" s="187">
        <f t="shared" si="15"/>
        <v>506</v>
      </c>
      <c r="Q108" s="150"/>
      <c r="R108" s="150"/>
      <c r="S108" s="150"/>
      <c r="T108" s="150"/>
      <c r="U108" s="151"/>
      <c r="V108" s="145"/>
    </row>
    <row r="109" spans="1:22" s="146" customFormat="1" ht="31.5" customHeight="1">
      <c r="A109" s="173" t="s">
        <v>346</v>
      </c>
      <c r="B109" s="173" t="s">
        <v>240</v>
      </c>
      <c r="C109" s="192" t="s">
        <v>34</v>
      </c>
      <c r="D109" s="173" t="s">
        <v>264</v>
      </c>
      <c r="E109" s="172" t="s">
        <v>492</v>
      </c>
      <c r="F109" s="179" t="s">
        <v>481</v>
      </c>
      <c r="G109" s="172" t="s">
        <v>46</v>
      </c>
      <c r="H109" s="173" t="s">
        <v>31</v>
      </c>
      <c r="I109" s="172" t="s">
        <v>32</v>
      </c>
      <c r="J109" s="173">
        <v>2</v>
      </c>
      <c r="K109" s="190">
        <v>27.5</v>
      </c>
      <c r="L109" s="172">
        <v>5</v>
      </c>
      <c r="M109" s="190">
        <f t="shared" si="13"/>
        <v>137.5</v>
      </c>
      <c r="N109" s="174">
        <f t="shared" si="14"/>
        <v>12.375</v>
      </c>
      <c r="O109" s="174">
        <v>50</v>
      </c>
      <c r="P109" s="187">
        <f t="shared" si="15"/>
        <v>199.875</v>
      </c>
      <c r="Q109" s="150"/>
      <c r="R109" s="150"/>
      <c r="S109" s="150"/>
      <c r="T109" s="150"/>
      <c r="U109" s="151"/>
      <c r="V109" s="145"/>
    </row>
    <row r="110" spans="1:22" s="146" customFormat="1" ht="31.5" customHeight="1">
      <c r="A110" s="194"/>
      <c r="B110" s="195"/>
      <c r="C110" s="195"/>
      <c r="D110" s="196"/>
      <c r="E110" s="195"/>
      <c r="F110" s="197"/>
      <c r="G110" s="194"/>
      <c r="H110" s="194"/>
      <c r="I110" s="194"/>
      <c r="J110" s="195"/>
      <c r="K110" s="198"/>
      <c r="L110" s="194"/>
      <c r="M110" s="198"/>
      <c r="N110" s="198"/>
      <c r="O110" s="198"/>
      <c r="P110" s="199"/>
      <c r="Q110" s="150"/>
      <c r="R110" s="150"/>
      <c r="S110" s="150"/>
      <c r="T110" s="150"/>
      <c r="U110" s="151"/>
      <c r="V110" s="145"/>
    </row>
    <row r="111" spans="1:22" s="146" customFormat="1" ht="31.5" customHeight="1">
      <c r="A111" s="173" t="s">
        <v>466</v>
      </c>
      <c r="B111" s="172" t="s">
        <v>240</v>
      </c>
      <c r="C111" s="192" t="s">
        <v>34</v>
      </c>
      <c r="D111" s="173" t="s">
        <v>264</v>
      </c>
      <c r="E111" s="172" t="s">
        <v>393</v>
      </c>
      <c r="F111" s="179" t="s">
        <v>481</v>
      </c>
      <c r="G111" s="173" t="s">
        <v>46</v>
      </c>
      <c r="H111" s="173" t="s">
        <v>31</v>
      </c>
      <c r="I111" s="173" t="s">
        <v>32</v>
      </c>
      <c r="J111" s="173">
        <v>2</v>
      </c>
      <c r="K111" s="174">
        <v>150</v>
      </c>
      <c r="L111" s="172">
        <v>18</v>
      </c>
      <c r="M111" s="201">
        <f>SUM(K111*L111)</f>
        <v>2700</v>
      </c>
      <c r="N111" s="177">
        <f>SUM(M111*0.09)</f>
        <v>243</v>
      </c>
      <c r="O111" s="205">
        <v>200</v>
      </c>
      <c r="P111" s="187">
        <f>SUM(M111:O111)</f>
        <v>3143</v>
      </c>
      <c r="Q111" s="150"/>
      <c r="R111" s="150"/>
      <c r="S111" s="150"/>
      <c r="T111" s="150"/>
      <c r="U111" s="151"/>
      <c r="V111" s="145"/>
    </row>
    <row r="112" spans="1:22" s="146" customFormat="1" ht="31.5" customHeight="1">
      <c r="A112" s="173" t="s">
        <v>466</v>
      </c>
      <c r="B112" s="172" t="s">
        <v>240</v>
      </c>
      <c r="C112" s="192" t="s">
        <v>34</v>
      </c>
      <c r="D112" s="173" t="s">
        <v>264</v>
      </c>
      <c r="E112" s="172" t="s">
        <v>394</v>
      </c>
      <c r="F112" s="179" t="s">
        <v>481</v>
      </c>
      <c r="G112" s="173" t="s">
        <v>46</v>
      </c>
      <c r="H112" s="173" t="s">
        <v>31</v>
      </c>
      <c r="I112" s="173" t="s">
        <v>32</v>
      </c>
      <c r="J112" s="173">
        <v>2</v>
      </c>
      <c r="K112" s="174">
        <v>150</v>
      </c>
      <c r="L112" s="172">
        <v>18</v>
      </c>
      <c r="M112" s="201">
        <f>SUM(K112*L112)</f>
        <v>2700</v>
      </c>
      <c r="N112" s="177">
        <f>SUM(M112*0.09)</f>
        <v>243</v>
      </c>
      <c r="O112" s="205">
        <v>200</v>
      </c>
      <c r="P112" s="187">
        <f>SUM(M112:O112)</f>
        <v>3143</v>
      </c>
      <c r="Q112" s="150"/>
      <c r="R112" s="150"/>
      <c r="S112" s="150"/>
      <c r="T112" s="150"/>
      <c r="U112" s="151"/>
      <c r="V112" s="145"/>
    </row>
    <row r="113" spans="1:22" s="146" customFormat="1" ht="31.5" customHeight="1">
      <c r="A113" s="173"/>
      <c r="B113" s="172"/>
      <c r="C113" s="192"/>
      <c r="D113" s="173"/>
      <c r="E113" s="172"/>
      <c r="F113" s="173"/>
      <c r="G113" s="173"/>
      <c r="H113" s="173"/>
      <c r="I113" s="173"/>
      <c r="J113" s="172"/>
      <c r="K113" s="174"/>
      <c r="L113" s="173"/>
      <c r="M113" s="201"/>
      <c r="N113" s="177"/>
      <c r="O113" s="205"/>
      <c r="P113" s="187"/>
      <c r="Q113" s="150"/>
      <c r="R113" s="150"/>
      <c r="S113" s="150"/>
      <c r="T113" s="150"/>
      <c r="U113" s="151"/>
      <c r="V113" s="145"/>
    </row>
    <row r="114" spans="1:22" s="146" customFormat="1" ht="31.5" customHeight="1">
      <c r="A114" s="173" t="s">
        <v>349</v>
      </c>
      <c r="B114" s="173" t="s">
        <v>240</v>
      </c>
      <c r="C114" s="192" t="s">
        <v>34</v>
      </c>
      <c r="D114" s="173" t="s">
        <v>264</v>
      </c>
      <c r="E114" s="172" t="s">
        <v>479</v>
      </c>
      <c r="F114" s="179" t="s">
        <v>481</v>
      </c>
      <c r="G114" s="173" t="s">
        <v>46</v>
      </c>
      <c r="H114" s="173" t="s">
        <v>31</v>
      </c>
      <c r="I114" s="173" t="s">
        <v>32</v>
      </c>
      <c r="J114" s="172">
        <v>1</v>
      </c>
      <c r="K114" s="177">
        <v>120</v>
      </c>
      <c r="L114" s="172">
        <v>20</v>
      </c>
      <c r="M114" s="174">
        <f>SUM(K114*L114)</f>
        <v>2400</v>
      </c>
      <c r="N114" s="174">
        <f>M114*0.09</f>
        <v>216</v>
      </c>
      <c r="O114" s="174">
        <v>1000</v>
      </c>
      <c r="P114" s="187">
        <f>SUM(M114:O114)</f>
        <v>3616</v>
      </c>
      <c r="Q114" s="150"/>
      <c r="R114" s="150"/>
      <c r="S114" s="150"/>
      <c r="T114" s="150"/>
      <c r="U114" s="151"/>
      <c r="V114" s="31"/>
    </row>
    <row r="115" spans="1:22" s="146" customFormat="1" ht="31.5" customHeight="1">
      <c r="A115" s="173" t="s">
        <v>349</v>
      </c>
      <c r="B115" s="173" t="s">
        <v>240</v>
      </c>
      <c r="C115" s="192" t="s">
        <v>34</v>
      </c>
      <c r="D115" s="173" t="s">
        <v>264</v>
      </c>
      <c r="E115" s="172" t="s">
        <v>480</v>
      </c>
      <c r="F115" s="179" t="s">
        <v>481</v>
      </c>
      <c r="G115" s="173" t="s">
        <v>46</v>
      </c>
      <c r="H115" s="173" t="s">
        <v>31</v>
      </c>
      <c r="I115" s="173" t="s">
        <v>32</v>
      </c>
      <c r="J115" s="172">
        <v>1</v>
      </c>
      <c r="K115" s="177">
        <v>120</v>
      </c>
      <c r="L115" s="172">
        <v>20</v>
      </c>
      <c r="M115" s="174">
        <f>SUM(K115*L115)</f>
        <v>2400</v>
      </c>
      <c r="N115" s="174">
        <f>M115*0.09</f>
        <v>216</v>
      </c>
      <c r="O115" s="174">
        <v>1000</v>
      </c>
      <c r="P115" s="187">
        <f>SUM(M115:O115)</f>
        <v>3616</v>
      </c>
      <c r="Q115" s="150"/>
      <c r="R115" s="150"/>
      <c r="S115" s="150"/>
      <c r="T115" s="150"/>
      <c r="U115" s="151"/>
      <c r="V115" s="31"/>
    </row>
    <row r="116" spans="1:22" s="146" customFormat="1" ht="31.5" customHeight="1">
      <c r="A116" s="173" t="s">
        <v>349</v>
      </c>
      <c r="B116" s="172" t="s">
        <v>240</v>
      </c>
      <c r="C116" s="192" t="s">
        <v>34</v>
      </c>
      <c r="D116" s="173" t="s">
        <v>264</v>
      </c>
      <c r="E116" s="172" t="s">
        <v>482</v>
      </c>
      <c r="F116" s="179" t="s">
        <v>481</v>
      </c>
      <c r="G116" s="173" t="s">
        <v>46</v>
      </c>
      <c r="H116" s="173" t="s">
        <v>297</v>
      </c>
      <c r="I116" s="173" t="s">
        <v>32</v>
      </c>
      <c r="J116" s="173">
        <v>2</v>
      </c>
      <c r="K116" s="177">
        <v>100</v>
      </c>
      <c r="L116" s="172">
        <v>20</v>
      </c>
      <c r="M116" s="240">
        <f>SUM(K116*L116)</f>
        <v>2000</v>
      </c>
      <c r="N116" s="174">
        <f>M116*0.09</f>
        <v>180</v>
      </c>
      <c r="O116" s="174">
        <v>200</v>
      </c>
      <c r="P116" s="187">
        <f>SUM(M116:O116)</f>
        <v>2380</v>
      </c>
      <c r="Q116" s="150"/>
      <c r="R116" s="150"/>
      <c r="S116" s="150"/>
      <c r="T116" s="150"/>
      <c r="U116" s="151"/>
      <c r="V116" s="31"/>
    </row>
    <row r="117" spans="1:22" s="146" customFormat="1" ht="31.5" customHeight="1">
      <c r="A117" s="173" t="s">
        <v>349</v>
      </c>
      <c r="B117" s="172" t="s">
        <v>240</v>
      </c>
      <c r="C117" s="192" t="s">
        <v>34</v>
      </c>
      <c r="D117" s="173" t="s">
        <v>264</v>
      </c>
      <c r="E117" s="172" t="s">
        <v>483</v>
      </c>
      <c r="F117" s="193" t="s">
        <v>484</v>
      </c>
      <c r="G117" s="173" t="s">
        <v>293</v>
      </c>
      <c r="H117" s="173" t="s">
        <v>31</v>
      </c>
      <c r="I117" s="173" t="s">
        <v>32</v>
      </c>
      <c r="J117" s="173">
        <v>2</v>
      </c>
      <c r="K117" s="177">
        <v>60</v>
      </c>
      <c r="L117" s="172">
        <v>80</v>
      </c>
      <c r="M117" s="174">
        <f>SUM(K117*L117)</f>
        <v>4800</v>
      </c>
      <c r="N117" s="174">
        <f>M117*0.09</f>
        <v>432</v>
      </c>
      <c r="O117" s="174">
        <v>500</v>
      </c>
      <c r="P117" s="187">
        <f>SUM(M117:O117)</f>
        <v>5732</v>
      </c>
      <c r="Q117" s="150"/>
      <c r="R117" s="150"/>
      <c r="S117" s="150"/>
      <c r="T117" s="150"/>
      <c r="U117" s="151"/>
      <c r="V117" s="31"/>
    </row>
    <row r="118" spans="1:22" s="146" customFormat="1" ht="31.5" customHeight="1">
      <c r="A118" s="173" t="s">
        <v>349</v>
      </c>
      <c r="B118" s="172" t="s">
        <v>240</v>
      </c>
      <c r="C118" s="192" t="s">
        <v>34</v>
      </c>
      <c r="D118" s="192" t="s">
        <v>199</v>
      </c>
      <c r="E118" s="193" t="s">
        <v>347</v>
      </c>
      <c r="F118" s="179" t="s">
        <v>481</v>
      </c>
      <c r="G118" s="173" t="s">
        <v>46</v>
      </c>
      <c r="H118" s="173" t="s">
        <v>31</v>
      </c>
      <c r="I118" s="173" t="s">
        <v>32</v>
      </c>
      <c r="J118" s="172">
        <v>1</v>
      </c>
      <c r="K118" s="174">
        <v>17.99</v>
      </c>
      <c r="L118" s="172">
        <v>30</v>
      </c>
      <c r="M118" s="174">
        <v>539.7</v>
      </c>
      <c r="N118" s="174">
        <v>48.57</v>
      </c>
      <c r="O118" s="174">
        <v>100</v>
      </c>
      <c r="P118" s="187">
        <v>688.27</v>
      </c>
      <c r="Q118" s="150"/>
      <c r="R118" s="150"/>
      <c r="S118" s="150"/>
      <c r="T118" s="150"/>
      <c r="U118" s="151"/>
      <c r="V118" s="145"/>
    </row>
    <row r="119" spans="1:22" s="146" customFormat="1" ht="31.5" customHeight="1">
      <c r="A119" s="173" t="s">
        <v>349</v>
      </c>
      <c r="B119" s="172" t="s">
        <v>240</v>
      </c>
      <c r="C119" s="192" t="s">
        <v>34</v>
      </c>
      <c r="D119" s="192" t="s">
        <v>199</v>
      </c>
      <c r="E119" s="193" t="s">
        <v>348</v>
      </c>
      <c r="F119" s="179" t="s">
        <v>481</v>
      </c>
      <c r="G119" s="173" t="s">
        <v>46</v>
      </c>
      <c r="H119" s="173" t="s">
        <v>31</v>
      </c>
      <c r="I119" s="173" t="s">
        <v>32</v>
      </c>
      <c r="J119" s="172">
        <v>1</v>
      </c>
      <c r="K119" s="174">
        <v>14.99</v>
      </c>
      <c r="L119" s="172">
        <v>30</v>
      </c>
      <c r="M119" s="174">
        <v>449.7</v>
      </c>
      <c r="N119" s="174">
        <v>40.47</v>
      </c>
      <c r="O119" s="174">
        <v>100</v>
      </c>
      <c r="P119" s="187">
        <v>590.17</v>
      </c>
      <c r="Q119" s="150"/>
      <c r="R119" s="150"/>
      <c r="S119" s="150"/>
      <c r="T119" s="150"/>
      <c r="U119" s="151"/>
      <c r="V119" s="145"/>
    </row>
    <row r="120" spans="1:23" s="146" customFormat="1" ht="31.5" customHeight="1">
      <c r="A120" s="194"/>
      <c r="B120" s="195"/>
      <c r="C120" s="196"/>
      <c r="D120" s="196"/>
      <c r="E120" s="195"/>
      <c r="F120" s="197"/>
      <c r="G120" s="194"/>
      <c r="H120" s="194"/>
      <c r="I120" s="194"/>
      <c r="J120" s="195"/>
      <c r="K120" s="198"/>
      <c r="L120" s="194"/>
      <c r="M120" s="198"/>
      <c r="N120" s="198"/>
      <c r="O120" s="198"/>
      <c r="P120" s="199"/>
      <c r="Q120" s="150"/>
      <c r="R120" s="150"/>
      <c r="S120" s="150"/>
      <c r="T120" s="150"/>
      <c r="U120" s="151"/>
      <c r="V120" s="145"/>
      <c r="W120" s="157"/>
    </row>
    <row r="121" spans="1:22" ht="31.5" customHeight="1">
      <c r="A121" s="227"/>
      <c r="B121" s="257" t="s">
        <v>169</v>
      </c>
      <c r="C121" s="257"/>
      <c r="D121" s="257"/>
      <c r="E121" s="257"/>
      <c r="F121" s="257"/>
      <c r="G121" s="257"/>
      <c r="H121" s="257"/>
      <c r="I121" s="257"/>
      <c r="J121" s="257"/>
      <c r="K121" s="257"/>
      <c r="L121" s="257"/>
      <c r="M121" s="257"/>
      <c r="N121" s="257"/>
      <c r="O121" s="257"/>
      <c r="P121" s="228">
        <f>SUM(P6:P120)</f>
        <v>405857.51379999996</v>
      </c>
      <c r="Q121" s="150"/>
      <c r="R121" s="150"/>
      <c r="S121" s="150"/>
      <c r="T121" s="150"/>
      <c r="U121" s="151"/>
      <c r="V121" s="104"/>
    </row>
    <row r="122" spans="1:22" ht="31.5" customHeight="1">
      <c r="A122" s="194"/>
      <c r="B122" s="194"/>
      <c r="C122" s="194"/>
      <c r="D122" s="194"/>
      <c r="E122" s="194"/>
      <c r="F122" s="194"/>
      <c r="G122" s="194"/>
      <c r="H122" s="194"/>
      <c r="I122" s="194"/>
      <c r="J122" s="194"/>
      <c r="K122" s="194"/>
      <c r="L122" s="194"/>
      <c r="M122" s="194"/>
      <c r="N122" s="194"/>
      <c r="O122" s="194"/>
      <c r="P122" s="229"/>
      <c r="Q122" s="39" t="s">
        <v>153</v>
      </c>
      <c r="R122" s="40"/>
      <c r="S122" s="40"/>
      <c r="T122" s="40"/>
      <c r="U122" s="41"/>
      <c r="V122" s="31"/>
    </row>
    <row r="123" spans="1:16" ht="15.75">
      <c r="A123" s="230"/>
      <c r="B123" s="230"/>
      <c r="C123" s="230"/>
      <c r="D123" s="230"/>
      <c r="E123" s="230"/>
      <c r="F123" s="230"/>
      <c r="G123" s="230"/>
      <c r="H123" s="231"/>
      <c r="I123" s="231"/>
      <c r="J123" s="231"/>
      <c r="K123" s="230"/>
      <c r="L123" s="230"/>
      <c r="M123" s="230"/>
      <c r="N123" s="230"/>
      <c r="O123" s="230"/>
      <c r="P123" s="230"/>
    </row>
    <row r="124" spans="1:16" ht="15.75">
      <c r="A124" s="230"/>
      <c r="B124" s="230"/>
      <c r="C124" s="230"/>
      <c r="D124" s="230"/>
      <c r="E124" s="230"/>
      <c r="F124" s="230"/>
      <c r="G124" s="230"/>
      <c r="H124" s="231"/>
      <c r="I124" s="231"/>
      <c r="J124" s="231"/>
      <c r="K124" s="230"/>
      <c r="L124" s="230"/>
      <c r="M124" s="230"/>
      <c r="N124" s="230"/>
      <c r="O124" s="230"/>
      <c r="P124" s="230"/>
    </row>
  </sheetData>
  <sheetProtection/>
  <mergeCells count="7">
    <mergeCell ref="B121:O121"/>
    <mergeCell ref="V4:V5"/>
    <mergeCell ref="C1:P1"/>
    <mergeCell ref="C2:T2"/>
    <mergeCell ref="C3:T3"/>
    <mergeCell ref="B4:P4"/>
    <mergeCell ref="Q4:U4"/>
  </mergeCells>
  <dataValidations count="1">
    <dataValidation allowBlank="1" showInputMessage="1" showErrorMessage="1" promptTitle="Enter Justification" sqref="F7 E27 F114:F116 F61:F62 F118:F119 F65:F81 F49:F59 F102 F104:F109 E111:F112 F84:F99"/>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U69"/>
  <sheetViews>
    <sheetView zoomScale="96" zoomScaleNormal="96" zoomScalePageLayoutView="0" workbookViewId="0" topLeftCell="A1">
      <selection activeCell="C31" sqref="C31"/>
    </sheetView>
  </sheetViews>
  <sheetFormatPr defaultColWidth="8.875" defaultRowHeight="15.75"/>
  <cols>
    <col min="1" max="1" width="8.875" style="2" customWidth="1"/>
    <col min="2" max="2" width="8.875" style="1" customWidth="1"/>
    <col min="3" max="3" width="9.50390625" style="1" customWidth="1"/>
    <col min="4" max="4" width="9.50390625" style="2" customWidth="1"/>
    <col min="5" max="5" width="31.00390625" style="1" customWidth="1"/>
    <col min="6" max="6" width="31.00390625" style="2" customWidth="1"/>
    <col min="7" max="7" width="8.375" style="1" customWidth="1"/>
    <col min="8" max="8" width="9.50390625" style="1" customWidth="1"/>
    <col min="9" max="9" width="8.375" style="1" customWidth="1"/>
    <col min="10" max="10" width="11.375" style="167" customWidth="1"/>
    <col min="11" max="11" width="12.125" style="1" customWidth="1"/>
    <col min="12" max="12" width="12.00390625" style="1" customWidth="1"/>
    <col min="13" max="13" width="11.375" style="167" customWidth="1"/>
    <col min="14" max="14" width="10.875" style="167" customWidth="1"/>
    <col min="15" max="15" width="17.125" style="167" customWidth="1"/>
    <col min="16" max="16" width="14.625" style="5" customWidth="1"/>
    <col min="17" max="19" width="8.875" style="5" customWidth="1"/>
    <col min="20" max="20" width="12.375" style="1" bestFit="1" customWidth="1"/>
    <col min="21" max="21" width="16.00390625" style="1" customWidth="1"/>
    <col min="22" max="16384" width="8.875" style="1" customWidth="1"/>
  </cols>
  <sheetData>
    <row r="1" spans="3:15" ht="13.5">
      <c r="C1" s="265" t="s">
        <v>0</v>
      </c>
      <c r="D1" s="265"/>
      <c r="E1" s="265"/>
      <c r="F1" s="265"/>
      <c r="G1" s="265"/>
      <c r="H1" s="265"/>
      <c r="I1" s="265"/>
      <c r="J1" s="265"/>
      <c r="K1" s="265"/>
      <c r="L1" s="265"/>
      <c r="M1" s="265"/>
      <c r="N1" s="265"/>
      <c r="O1" s="265"/>
    </row>
    <row r="2" spans="3:19" ht="36" customHeight="1">
      <c r="C2" s="266" t="s">
        <v>478</v>
      </c>
      <c r="D2" s="267"/>
      <c r="E2" s="268"/>
      <c r="F2" s="268"/>
      <c r="G2" s="268"/>
      <c r="H2" s="268"/>
      <c r="I2" s="268"/>
      <c r="J2" s="268"/>
      <c r="K2" s="268"/>
      <c r="L2" s="268"/>
      <c r="M2" s="268"/>
      <c r="N2" s="268"/>
      <c r="O2" s="268"/>
      <c r="P2" s="268"/>
      <c r="Q2" s="268"/>
      <c r="R2" s="268"/>
      <c r="S2" s="269"/>
    </row>
    <row r="3" spans="3:19" ht="27" customHeight="1" thickBot="1">
      <c r="C3" s="259" t="s">
        <v>15</v>
      </c>
      <c r="D3" s="260"/>
      <c r="E3" s="261"/>
      <c r="F3" s="261"/>
      <c r="G3" s="261"/>
      <c r="H3" s="261"/>
      <c r="I3" s="261"/>
      <c r="J3" s="261"/>
      <c r="K3" s="261"/>
      <c r="L3" s="261"/>
      <c r="M3" s="261"/>
      <c r="N3" s="261"/>
      <c r="O3" s="261"/>
      <c r="P3" s="261"/>
      <c r="Q3" s="261"/>
      <c r="R3" s="261"/>
      <c r="S3" s="261"/>
    </row>
    <row r="4" spans="3:21" ht="21" customHeight="1" thickBot="1">
      <c r="C4" s="6"/>
      <c r="D4" s="143"/>
      <c r="E4" s="7"/>
      <c r="F4" s="7"/>
      <c r="G4" s="7"/>
      <c r="H4" s="7"/>
      <c r="I4" s="7"/>
      <c r="J4" s="166"/>
      <c r="K4" s="7"/>
      <c r="L4" s="7"/>
      <c r="M4" s="166"/>
      <c r="N4" s="166"/>
      <c r="O4" s="166"/>
      <c r="P4" s="270" t="s">
        <v>13</v>
      </c>
      <c r="Q4" s="271"/>
      <c r="R4" s="271"/>
      <c r="S4" s="271"/>
      <c r="T4" s="271"/>
      <c r="U4" s="16"/>
    </row>
    <row r="5" spans="1:21" s="3" customFormat="1" ht="69" thickBot="1">
      <c r="A5" s="161" t="s">
        <v>355</v>
      </c>
      <c r="B5" s="158" t="s">
        <v>9</v>
      </c>
      <c r="C5" s="159" t="s">
        <v>21</v>
      </c>
      <c r="D5" s="160" t="s">
        <v>193</v>
      </c>
      <c r="E5" s="158" t="s">
        <v>16</v>
      </c>
      <c r="F5" s="158" t="s">
        <v>191</v>
      </c>
      <c r="G5" s="82" t="s">
        <v>6</v>
      </c>
      <c r="H5" s="82" t="s">
        <v>5</v>
      </c>
      <c r="I5" s="82" t="s">
        <v>7</v>
      </c>
      <c r="J5" s="164" t="s">
        <v>1</v>
      </c>
      <c r="K5" s="82" t="s">
        <v>2</v>
      </c>
      <c r="L5" s="82" t="s">
        <v>18</v>
      </c>
      <c r="M5" s="164" t="s">
        <v>194</v>
      </c>
      <c r="N5" s="164" t="s">
        <v>20</v>
      </c>
      <c r="O5" s="164" t="s">
        <v>3</v>
      </c>
      <c r="P5" s="13" t="s">
        <v>10</v>
      </c>
      <c r="Q5" s="13" t="s">
        <v>11</v>
      </c>
      <c r="R5" s="13" t="s">
        <v>22</v>
      </c>
      <c r="S5" s="13" t="s">
        <v>12</v>
      </c>
      <c r="T5" s="14" t="s">
        <v>23</v>
      </c>
      <c r="U5" s="17" t="s">
        <v>24</v>
      </c>
    </row>
    <row r="6" spans="1:21" s="3" customFormat="1" ht="44.25" customHeight="1">
      <c r="A6" s="146" t="s">
        <v>350</v>
      </c>
      <c r="B6" s="145" t="s">
        <v>240</v>
      </c>
      <c r="C6" s="172" t="s">
        <v>34</v>
      </c>
      <c r="D6" s="172" t="s">
        <v>264</v>
      </c>
      <c r="E6" s="173" t="s">
        <v>351</v>
      </c>
      <c r="F6" s="172" t="s">
        <v>352</v>
      </c>
      <c r="G6" s="173" t="s">
        <v>31</v>
      </c>
      <c r="H6" s="173" t="s">
        <v>32</v>
      </c>
      <c r="I6" s="173">
        <v>8</v>
      </c>
      <c r="J6" s="174">
        <v>10000</v>
      </c>
      <c r="K6" s="172">
        <v>1</v>
      </c>
      <c r="L6" s="175">
        <f>SUM(J6*K6)</f>
        <v>10000</v>
      </c>
      <c r="M6" s="174">
        <f>SUM(L6*0.09)</f>
        <v>900</v>
      </c>
      <c r="N6" s="174">
        <v>500</v>
      </c>
      <c r="O6" s="174">
        <f>SUM(L6:N6)</f>
        <v>11400</v>
      </c>
      <c r="P6" s="162"/>
      <c r="Q6" s="8"/>
      <c r="R6" s="8"/>
      <c r="S6" s="8"/>
      <c r="T6" s="8"/>
      <c r="U6" s="18"/>
    </row>
    <row r="7" spans="1:21" s="3" customFormat="1" ht="52.5" customHeight="1">
      <c r="A7" s="146" t="s">
        <v>350</v>
      </c>
      <c r="B7" s="145" t="s">
        <v>240</v>
      </c>
      <c r="C7" s="172" t="s">
        <v>34</v>
      </c>
      <c r="D7" s="172" t="s">
        <v>264</v>
      </c>
      <c r="E7" s="173" t="s">
        <v>353</v>
      </c>
      <c r="F7" s="172" t="s">
        <v>352</v>
      </c>
      <c r="G7" s="173" t="s">
        <v>31</v>
      </c>
      <c r="H7" s="173" t="s">
        <v>32</v>
      </c>
      <c r="I7" s="173">
        <v>8</v>
      </c>
      <c r="J7" s="174">
        <v>1000</v>
      </c>
      <c r="K7" s="176">
        <v>1</v>
      </c>
      <c r="L7" s="175">
        <f>SUM(J7*K7)</f>
        <v>1000</v>
      </c>
      <c r="M7" s="174">
        <f>SUM(L7*0.09)</f>
        <v>90</v>
      </c>
      <c r="N7" s="174">
        <v>500</v>
      </c>
      <c r="O7" s="174">
        <f aca="true" t="shared" si="0" ref="O7:O30">SUM(L7:N7)</f>
        <v>1590</v>
      </c>
      <c r="P7" s="162"/>
      <c r="Q7" s="8"/>
      <c r="R7" s="8"/>
      <c r="S7" s="8"/>
      <c r="T7" s="9"/>
      <c r="U7" s="18"/>
    </row>
    <row r="8" spans="1:21" s="3" customFormat="1" ht="52.5" customHeight="1">
      <c r="A8" s="146" t="s">
        <v>350</v>
      </c>
      <c r="B8" s="145" t="s">
        <v>240</v>
      </c>
      <c r="C8" s="172" t="s">
        <v>34</v>
      </c>
      <c r="D8" s="172" t="s">
        <v>264</v>
      </c>
      <c r="E8" s="173" t="s">
        <v>354</v>
      </c>
      <c r="F8" s="172" t="s">
        <v>352</v>
      </c>
      <c r="G8" s="173" t="s">
        <v>31</v>
      </c>
      <c r="H8" s="173" t="s">
        <v>32</v>
      </c>
      <c r="I8" s="173">
        <v>5</v>
      </c>
      <c r="J8" s="174">
        <v>300</v>
      </c>
      <c r="K8" s="176">
        <v>1</v>
      </c>
      <c r="L8" s="175">
        <f>SUM(J8*K8)</f>
        <v>300</v>
      </c>
      <c r="M8" s="174">
        <f>SUM(L8*0.09)</f>
        <v>27</v>
      </c>
      <c r="N8" s="174">
        <v>100</v>
      </c>
      <c r="O8" s="174">
        <f t="shared" si="0"/>
        <v>427</v>
      </c>
      <c r="P8" s="8"/>
      <c r="Q8" s="8"/>
      <c r="R8" s="8"/>
      <c r="S8" s="8"/>
      <c r="T8" s="9"/>
      <c r="U8" s="18"/>
    </row>
    <row r="9" spans="1:21" s="3" customFormat="1" ht="52.5" customHeight="1">
      <c r="A9" s="145"/>
      <c r="B9" s="145"/>
      <c r="C9" s="172"/>
      <c r="D9" s="172"/>
      <c r="E9" s="172"/>
      <c r="F9" s="172"/>
      <c r="G9" s="173"/>
      <c r="H9" s="173"/>
      <c r="I9" s="173"/>
      <c r="J9" s="177"/>
      <c r="K9" s="172"/>
      <c r="L9" s="178"/>
      <c r="M9" s="177"/>
      <c r="N9" s="177"/>
      <c r="O9" s="174">
        <f t="shared" si="0"/>
        <v>0</v>
      </c>
      <c r="P9" s="8"/>
      <c r="Q9" s="8"/>
      <c r="R9" s="8"/>
      <c r="S9" s="8"/>
      <c r="T9" s="9"/>
      <c r="U9" s="18"/>
    </row>
    <row r="10" spans="1:21" s="3" customFormat="1" ht="52.5" customHeight="1">
      <c r="A10" s="145" t="s">
        <v>284</v>
      </c>
      <c r="B10" s="145" t="s">
        <v>240</v>
      </c>
      <c r="C10" s="179" t="s">
        <v>34</v>
      </c>
      <c r="D10" s="173" t="s">
        <v>264</v>
      </c>
      <c r="E10" s="179" t="s">
        <v>265</v>
      </c>
      <c r="F10" s="179" t="s">
        <v>356</v>
      </c>
      <c r="G10" s="179" t="s">
        <v>297</v>
      </c>
      <c r="H10" s="179" t="s">
        <v>32</v>
      </c>
      <c r="I10" s="179">
        <v>5</v>
      </c>
      <c r="J10" s="180">
        <v>30000</v>
      </c>
      <c r="K10" s="173">
        <v>1</v>
      </c>
      <c r="L10" s="181">
        <f>SUM(J10*K10)</f>
        <v>30000</v>
      </c>
      <c r="M10" s="174">
        <v>2700</v>
      </c>
      <c r="N10" s="174">
        <v>500</v>
      </c>
      <c r="O10" s="174">
        <f t="shared" si="0"/>
        <v>33200</v>
      </c>
      <c r="P10" s="8"/>
      <c r="Q10" s="8"/>
      <c r="R10" s="8"/>
      <c r="S10" s="8"/>
      <c r="T10" s="9"/>
      <c r="U10" s="18"/>
    </row>
    <row r="11" spans="1:21" s="3" customFormat="1" ht="52.5" customHeight="1">
      <c r="A11" s="145"/>
      <c r="B11" s="145"/>
      <c r="C11" s="172"/>
      <c r="D11" s="172"/>
      <c r="E11" s="172"/>
      <c r="F11" s="172"/>
      <c r="G11" s="173"/>
      <c r="H11" s="173"/>
      <c r="I11" s="173"/>
      <c r="J11" s="177"/>
      <c r="K11" s="172"/>
      <c r="L11" s="178"/>
      <c r="M11" s="177"/>
      <c r="N11" s="177"/>
      <c r="O11" s="174">
        <f t="shared" si="0"/>
        <v>0</v>
      </c>
      <c r="P11" s="8"/>
      <c r="Q11" s="8"/>
      <c r="R11" s="8"/>
      <c r="S11" s="8"/>
      <c r="T11" s="9"/>
      <c r="U11" s="18"/>
    </row>
    <row r="12" spans="1:21" s="3" customFormat="1" ht="52.5" customHeight="1">
      <c r="A12" s="145" t="s">
        <v>421</v>
      </c>
      <c r="B12" s="152" t="s">
        <v>240</v>
      </c>
      <c r="C12" s="182" t="s">
        <v>34</v>
      </c>
      <c r="D12" s="183" t="s">
        <v>264</v>
      </c>
      <c r="E12" s="184" t="s">
        <v>357</v>
      </c>
      <c r="F12" s="184" t="s">
        <v>287</v>
      </c>
      <c r="G12" s="184" t="s">
        <v>31</v>
      </c>
      <c r="H12" s="184" t="s">
        <v>286</v>
      </c>
      <c r="I12" s="182">
        <v>2</v>
      </c>
      <c r="J12" s="185">
        <v>225</v>
      </c>
      <c r="K12" s="182">
        <v>1</v>
      </c>
      <c r="L12" s="186">
        <f>SUM(J12*K12)</f>
        <v>225</v>
      </c>
      <c r="M12" s="185">
        <f>SUM(L12*0.09)</f>
        <v>20.25</v>
      </c>
      <c r="N12" s="185">
        <v>30</v>
      </c>
      <c r="O12" s="174">
        <f t="shared" si="0"/>
        <v>275.25</v>
      </c>
      <c r="P12" s="8"/>
      <c r="Q12" s="8"/>
      <c r="R12" s="8"/>
      <c r="S12" s="8"/>
      <c r="T12" s="9"/>
      <c r="U12" s="18"/>
    </row>
    <row r="13" spans="1:21" s="3" customFormat="1" ht="52.5" customHeight="1">
      <c r="A13" s="145" t="s">
        <v>421</v>
      </c>
      <c r="B13" s="152" t="s">
        <v>240</v>
      </c>
      <c r="C13" s="182" t="s">
        <v>34</v>
      </c>
      <c r="D13" s="183" t="s">
        <v>264</v>
      </c>
      <c r="E13" s="184" t="s">
        <v>358</v>
      </c>
      <c r="F13" s="184" t="s">
        <v>287</v>
      </c>
      <c r="G13" s="184" t="s">
        <v>31</v>
      </c>
      <c r="H13" s="184" t="s">
        <v>286</v>
      </c>
      <c r="I13" s="182">
        <v>2</v>
      </c>
      <c r="J13" s="185">
        <v>400</v>
      </c>
      <c r="K13" s="182">
        <v>1</v>
      </c>
      <c r="L13" s="186">
        <f>SUM(J13*K13)</f>
        <v>400</v>
      </c>
      <c r="M13" s="185">
        <f>SUM(L13*0.09)</f>
        <v>36</v>
      </c>
      <c r="N13" s="185">
        <v>40</v>
      </c>
      <c r="O13" s="174">
        <f t="shared" si="0"/>
        <v>476</v>
      </c>
      <c r="P13" s="8"/>
      <c r="Q13" s="8"/>
      <c r="R13" s="8"/>
      <c r="S13" s="8"/>
      <c r="T13" s="9"/>
      <c r="U13" s="18"/>
    </row>
    <row r="14" spans="1:21" s="3" customFormat="1" ht="52.5" customHeight="1">
      <c r="A14" s="145" t="s">
        <v>421</v>
      </c>
      <c r="B14" s="152" t="s">
        <v>240</v>
      </c>
      <c r="C14" s="182" t="s">
        <v>34</v>
      </c>
      <c r="D14" s="183" t="s">
        <v>264</v>
      </c>
      <c r="E14" s="184" t="s">
        <v>359</v>
      </c>
      <c r="F14" s="184" t="s">
        <v>287</v>
      </c>
      <c r="G14" s="184" t="s">
        <v>31</v>
      </c>
      <c r="H14" s="184" t="s">
        <v>286</v>
      </c>
      <c r="I14" s="182">
        <v>2</v>
      </c>
      <c r="J14" s="185">
        <v>50</v>
      </c>
      <c r="K14" s="182">
        <v>6</v>
      </c>
      <c r="L14" s="186">
        <f>SUM(J14*K14)</f>
        <v>300</v>
      </c>
      <c r="M14" s="185">
        <f>SUM(L14*0.09)</f>
        <v>27</v>
      </c>
      <c r="N14" s="185">
        <v>30</v>
      </c>
      <c r="O14" s="174">
        <f t="shared" si="0"/>
        <v>357</v>
      </c>
      <c r="P14" s="8"/>
      <c r="Q14" s="8"/>
      <c r="R14" s="8"/>
      <c r="S14" s="8"/>
      <c r="T14" s="9"/>
      <c r="U14" s="18"/>
    </row>
    <row r="15" spans="1:21" s="3" customFormat="1" ht="63" customHeight="1">
      <c r="A15" s="145" t="s">
        <v>421</v>
      </c>
      <c r="B15" s="145" t="s">
        <v>370</v>
      </c>
      <c r="C15" s="172" t="s">
        <v>34</v>
      </c>
      <c r="D15" s="172" t="s">
        <v>213</v>
      </c>
      <c r="E15" s="172" t="s">
        <v>384</v>
      </c>
      <c r="F15" s="172" t="s">
        <v>392</v>
      </c>
      <c r="G15" s="172" t="s">
        <v>372</v>
      </c>
      <c r="H15" s="172" t="s">
        <v>40</v>
      </c>
      <c r="I15" s="172">
        <v>15</v>
      </c>
      <c r="J15" s="177">
        <v>20000</v>
      </c>
      <c r="K15" s="172">
        <v>1</v>
      </c>
      <c r="L15" s="186">
        <f>SUM(J15*K15)</f>
        <v>20000</v>
      </c>
      <c r="M15" s="185">
        <f>SUM(L15*0.09)</f>
        <v>1800</v>
      </c>
      <c r="N15" s="177">
        <v>1000</v>
      </c>
      <c r="O15" s="174">
        <f t="shared" si="0"/>
        <v>22800</v>
      </c>
      <c r="P15" s="165"/>
      <c r="Q15" s="8"/>
      <c r="R15" s="8"/>
      <c r="S15" s="8"/>
      <c r="T15" s="9"/>
      <c r="U15" s="18"/>
    </row>
    <row r="16" spans="1:21" s="3" customFormat="1" ht="52.5" customHeight="1">
      <c r="A16" s="145"/>
      <c r="B16" s="145"/>
      <c r="C16" s="172"/>
      <c r="D16" s="172"/>
      <c r="E16" s="172"/>
      <c r="F16" s="172"/>
      <c r="G16" s="173"/>
      <c r="H16" s="173"/>
      <c r="I16" s="173"/>
      <c r="J16" s="177"/>
      <c r="K16" s="172"/>
      <c r="L16" s="178"/>
      <c r="M16" s="185"/>
      <c r="N16" s="177"/>
      <c r="O16" s="174">
        <f t="shared" si="0"/>
        <v>0</v>
      </c>
      <c r="P16" s="8"/>
      <c r="Q16" s="8"/>
      <c r="R16" s="8"/>
      <c r="S16" s="8"/>
      <c r="T16" s="9"/>
      <c r="U16" s="18"/>
    </row>
    <row r="17" spans="1:21" s="3" customFormat="1" ht="52.5" customHeight="1">
      <c r="A17" s="145" t="s">
        <v>364</v>
      </c>
      <c r="B17" s="146" t="s">
        <v>360</v>
      </c>
      <c r="C17" s="173" t="s">
        <v>34</v>
      </c>
      <c r="D17" s="173" t="s">
        <v>264</v>
      </c>
      <c r="E17" s="173" t="s">
        <v>361</v>
      </c>
      <c r="F17" s="173" t="s">
        <v>362</v>
      </c>
      <c r="G17" s="173" t="s">
        <v>93</v>
      </c>
      <c r="H17" s="173" t="s">
        <v>32</v>
      </c>
      <c r="I17" s="173" t="s">
        <v>363</v>
      </c>
      <c r="J17" s="174">
        <v>5000</v>
      </c>
      <c r="K17" s="173">
        <v>6</v>
      </c>
      <c r="L17" s="187">
        <f>SUM(J17*K17)</f>
        <v>30000</v>
      </c>
      <c r="M17" s="185">
        <f>SUM(L17*0.09)</f>
        <v>2700</v>
      </c>
      <c r="N17" s="174">
        <v>500</v>
      </c>
      <c r="O17" s="174">
        <f t="shared" si="0"/>
        <v>33200</v>
      </c>
      <c r="P17" s="8"/>
      <c r="Q17" s="8"/>
      <c r="R17" s="8"/>
      <c r="S17" s="8"/>
      <c r="T17" s="9"/>
      <c r="U17" s="18"/>
    </row>
    <row r="18" spans="1:21" s="3" customFormat="1" ht="52.5" customHeight="1">
      <c r="A18" s="145"/>
      <c r="B18" s="145"/>
      <c r="C18" s="172"/>
      <c r="D18" s="172"/>
      <c r="E18" s="172"/>
      <c r="F18" s="172"/>
      <c r="G18" s="173"/>
      <c r="H18" s="173"/>
      <c r="I18" s="173"/>
      <c r="J18" s="177"/>
      <c r="K18" s="172"/>
      <c r="L18" s="178"/>
      <c r="M18" s="177"/>
      <c r="N18" s="177"/>
      <c r="O18" s="174">
        <f t="shared" si="0"/>
        <v>0</v>
      </c>
      <c r="P18" s="8"/>
      <c r="Q18" s="8"/>
      <c r="R18" s="8"/>
      <c r="S18" s="8"/>
      <c r="T18" s="9"/>
      <c r="U18" s="18"/>
    </row>
    <row r="19" spans="1:21" s="3" customFormat="1" ht="52.5" customHeight="1">
      <c r="A19" s="145" t="s">
        <v>368</v>
      </c>
      <c r="B19" s="145" t="s">
        <v>240</v>
      </c>
      <c r="C19" s="172" t="s">
        <v>34</v>
      </c>
      <c r="D19" s="172" t="s">
        <v>264</v>
      </c>
      <c r="E19" s="173" t="s">
        <v>365</v>
      </c>
      <c r="F19" s="173" t="s">
        <v>294</v>
      </c>
      <c r="G19" s="173" t="s">
        <v>31</v>
      </c>
      <c r="H19" s="173" t="s">
        <v>32</v>
      </c>
      <c r="I19" s="178" t="s">
        <v>366</v>
      </c>
      <c r="J19" s="177">
        <v>110</v>
      </c>
      <c r="K19" s="177">
        <v>2</v>
      </c>
      <c r="L19" s="188">
        <f>SUM(J19*K19)</f>
        <v>220</v>
      </c>
      <c r="M19" s="177">
        <v>19.8</v>
      </c>
      <c r="N19" s="177">
        <v>30</v>
      </c>
      <c r="O19" s="174">
        <f t="shared" si="0"/>
        <v>269.8</v>
      </c>
      <c r="P19" s="8"/>
      <c r="Q19" s="8"/>
      <c r="R19" s="8"/>
      <c r="S19" s="8"/>
      <c r="T19" s="9"/>
      <c r="U19" s="18"/>
    </row>
    <row r="20" spans="1:21" s="3" customFormat="1" ht="52.5" customHeight="1">
      <c r="A20" s="145" t="s">
        <v>368</v>
      </c>
      <c r="B20" s="145" t="s">
        <v>240</v>
      </c>
      <c r="C20" s="172" t="s">
        <v>34</v>
      </c>
      <c r="D20" s="172" t="s">
        <v>264</v>
      </c>
      <c r="E20" s="173" t="s">
        <v>365</v>
      </c>
      <c r="F20" s="173" t="s">
        <v>367</v>
      </c>
      <c r="G20" s="173" t="s">
        <v>31</v>
      </c>
      <c r="H20" s="173" t="s">
        <v>32</v>
      </c>
      <c r="I20" s="178" t="s">
        <v>366</v>
      </c>
      <c r="J20" s="177">
        <v>30000</v>
      </c>
      <c r="K20" s="177">
        <v>1</v>
      </c>
      <c r="L20" s="188">
        <f>SUM(J20*K20)</f>
        <v>30000</v>
      </c>
      <c r="M20" s="177">
        <v>2700</v>
      </c>
      <c r="N20" s="177">
        <v>500</v>
      </c>
      <c r="O20" s="174">
        <f t="shared" si="0"/>
        <v>33200</v>
      </c>
      <c r="P20" s="8"/>
      <c r="Q20" s="8"/>
      <c r="R20" s="8"/>
      <c r="S20" s="8"/>
      <c r="T20" s="9"/>
      <c r="U20" s="18"/>
    </row>
    <row r="21" spans="1:21" s="3" customFormat="1" ht="52.5" customHeight="1">
      <c r="A21" s="145"/>
      <c r="B21" s="145"/>
      <c r="C21" s="172"/>
      <c r="D21" s="172"/>
      <c r="E21" s="173"/>
      <c r="F21" s="173"/>
      <c r="G21" s="173"/>
      <c r="H21" s="173"/>
      <c r="I21" s="178"/>
      <c r="J21" s="177"/>
      <c r="K21" s="177"/>
      <c r="L21" s="188"/>
      <c r="M21" s="177"/>
      <c r="N21" s="177"/>
      <c r="O21" s="174">
        <f t="shared" si="0"/>
        <v>0</v>
      </c>
      <c r="P21" s="8"/>
      <c r="Q21" s="8"/>
      <c r="R21" s="8"/>
      <c r="S21" s="8"/>
      <c r="T21" s="9"/>
      <c r="U21" s="18"/>
    </row>
    <row r="22" spans="1:21" s="3" customFormat="1" ht="52.5" customHeight="1">
      <c r="A22" s="145" t="s">
        <v>311</v>
      </c>
      <c r="B22" s="145" t="s">
        <v>240</v>
      </c>
      <c r="C22" s="172" t="s">
        <v>34</v>
      </c>
      <c r="D22" s="172" t="s">
        <v>264</v>
      </c>
      <c r="E22" s="172" t="s">
        <v>369</v>
      </c>
      <c r="F22" s="173" t="s">
        <v>296</v>
      </c>
      <c r="G22" s="173" t="s">
        <v>31</v>
      </c>
      <c r="H22" s="173" t="s">
        <v>32</v>
      </c>
      <c r="I22" s="172">
        <v>2</v>
      </c>
      <c r="J22" s="177">
        <v>5000</v>
      </c>
      <c r="K22" s="189">
        <v>1</v>
      </c>
      <c r="L22" s="188">
        <f>SUM(J22*K22)</f>
        <v>5000</v>
      </c>
      <c r="M22" s="177">
        <v>450</v>
      </c>
      <c r="N22" s="177">
        <v>100</v>
      </c>
      <c r="O22" s="174">
        <f t="shared" si="0"/>
        <v>5550</v>
      </c>
      <c r="P22" s="8"/>
      <c r="Q22" s="8"/>
      <c r="R22" s="8"/>
      <c r="S22" s="8"/>
      <c r="T22" s="9"/>
      <c r="U22" s="18"/>
    </row>
    <row r="23" spans="1:21" s="3" customFormat="1" ht="52.5" customHeight="1">
      <c r="A23" s="145"/>
      <c r="B23" s="145"/>
      <c r="C23" s="172"/>
      <c r="D23" s="172"/>
      <c r="E23" s="172"/>
      <c r="F23" s="173"/>
      <c r="G23" s="173"/>
      <c r="H23" s="173"/>
      <c r="I23" s="172"/>
      <c r="J23" s="177"/>
      <c r="K23" s="189"/>
      <c r="L23" s="188"/>
      <c r="M23" s="177"/>
      <c r="N23" s="177"/>
      <c r="O23" s="174">
        <f t="shared" si="0"/>
        <v>0</v>
      </c>
      <c r="P23" s="8"/>
      <c r="Q23" s="8"/>
      <c r="R23" s="8"/>
      <c r="S23" s="8"/>
      <c r="T23" s="9"/>
      <c r="U23" s="18"/>
    </row>
    <row r="24" spans="1:21" s="3" customFormat="1" ht="52.5" customHeight="1">
      <c r="A24" s="145" t="s">
        <v>320</v>
      </c>
      <c r="B24" s="145" t="s">
        <v>370</v>
      </c>
      <c r="C24" s="172" t="s">
        <v>34</v>
      </c>
      <c r="D24" s="172"/>
      <c r="E24" s="172" t="s">
        <v>380</v>
      </c>
      <c r="F24" s="172" t="s">
        <v>383</v>
      </c>
      <c r="G24" s="172" t="s">
        <v>372</v>
      </c>
      <c r="H24" s="172" t="s">
        <v>40</v>
      </c>
      <c r="I24" s="172">
        <v>5</v>
      </c>
      <c r="J24" s="177">
        <v>20</v>
      </c>
      <c r="K24" s="172">
        <v>1</v>
      </c>
      <c r="L24" s="190">
        <v>15000</v>
      </c>
      <c r="M24" s="177">
        <f>SUM(L24*0.09)</f>
        <v>1350</v>
      </c>
      <c r="N24" s="177">
        <v>200</v>
      </c>
      <c r="O24" s="174">
        <f t="shared" si="0"/>
        <v>16550</v>
      </c>
      <c r="P24" s="165"/>
      <c r="Q24" s="8"/>
      <c r="R24" s="8"/>
      <c r="S24" s="8"/>
      <c r="T24" s="9"/>
      <c r="U24" s="18"/>
    </row>
    <row r="25" spans="1:21" s="3" customFormat="1" ht="63" customHeight="1">
      <c r="A25" s="145" t="s">
        <v>320</v>
      </c>
      <c r="B25" s="145" t="s">
        <v>370</v>
      </c>
      <c r="C25" s="172" t="s">
        <v>34</v>
      </c>
      <c r="D25" s="172"/>
      <c r="E25" s="172" t="s">
        <v>384</v>
      </c>
      <c r="F25" s="172" t="s">
        <v>385</v>
      </c>
      <c r="G25" s="172" t="s">
        <v>372</v>
      </c>
      <c r="H25" s="172" t="s">
        <v>40</v>
      </c>
      <c r="I25" s="172">
        <v>15</v>
      </c>
      <c r="J25" s="177">
        <v>15</v>
      </c>
      <c r="K25" s="172">
        <v>1</v>
      </c>
      <c r="L25" s="190">
        <v>10000</v>
      </c>
      <c r="M25" s="177">
        <f>SUM(L25*0.09)</f>
        <v>900</v>
      </c>
      <c r="N25" s="177">
        <v>1000</v>
      </c>
      <c r="O25" s="174">
        <f t="shared" si="0"/>
        <v>11900</v>
      </c>
      <c r="P25" s="165"/>
      <c r="Q25" s="8"/>
      <c r="R25" s="8"/>
      <c r="S25" s="8"/>
      <c r="T25" s="9"/>
      <c r="U25" s="18"/>
    </row>
    <row r="26" spans="1:21" s="3" customFormat="1" ht="52.5" customHeight="1">
      <c r="A26" s="145"/>
      <c r="B26" s="145"/>
      <c r="C26" s="172"/>
      <c r="D26" s="172"/>
      <c r="E26" s="172"/>
      <c r="F26" s="173"/>
      <c r="G26" s="172"/>
      <c r="H26" s="173"/>
      <c r="I26" s="172"/>
      <c r="J26" s="177"/>
      <c r="K26" s="189"/>
      <c r="L26" s="188"/>
      <c r="M26" s="177"/>
      <c r="N26" s="177"/>
      <c r="O26" s="174">
        <f t="shared" si="0"/>
        <v>0</v>
      </c>
      <c r="P26" s="8"/>
      <c r="Q26" s="8"/>
      <c r="R26" s="8"/>
      <c r="S26" s="8"/>
      <c r="T26" s="9"/>
      <c r="U26" s="18"/>
    </row>
    <row r="27" spans="1:21" s="3" customFormat="1" ht="52.5" customHeight="1">
      <c r="A27" s="145" t="s">
        <v>346</v>
      </c>
      <c r="B27" s="145" t="s">
        <v>240</v>
      </c>
      <c r="C27" s="172" t="s">
        <v>34</v>
      </c>
      <c r="D27" s="172" t="s">
        <v>213</v>
      </c>
      <c r="E27" s="172" t="s">
        <v>386</v>
      </c>
      <c r="F27" s="172" t="s">
        <v>387</v>
      </c>
      <c r="G27" s="172" t="s">
        <v>372</v>
      </c>
      <c r="H27" s="173" t="s">
        <v>40</v>
      </c>
      <c r="I27" s="173">
        <v>15</v>
      </c>
      <c r="J27" s="177">
        <v>20000</v>
      </c>
      <c r="K27" s="172">
        <v>1</v>
      </c>
      <c r="L27" s="178">
        <f>J27*K27</f>
        <v>20000</v>
      </c>
      <c r="M27" s="177">
        <f>SUM(L27*0.09)</f>
        <v>1800</v>
      </c>
      <c r="N27" s="177">
        <v>500</v>
      </c>
      <c r="O27" s="174">
        <f t="shared" si="0"/>
        <v>22300</v>
      </c>
      <c r="P27" s="8"/>
      <c r="Q27" s="8"/>
      <c r="R27" s="8"/>
      <c r="S27" s="8"/>
      <c r="T27" s="9"/>
      <c r="U27" s="18"/>
    </row>
    <row r="28" spans="1:21" s="3" customFormat="1" ht="52.5" customHeight="1">
      <c r="A28" s="145" t="s">
        <v>346</v>
      </c>
      <c r="B28" s="145" t="s">
        <v>240</v>
      </c>
      <c r="C28" s="172" t="s">
        <v>34</v>
      </c>
      <c r="D28" s="172" t="s">
        <v>213</v>
      </c>
      <c r="E28" s="172" t="s">
        <v>388</v>
      </c>
      <c r="F28" s="172" t="s">
        <v>389</v>
      </c>
      <c r="G28" s="172" t="s">
        <v>372</v>
      </c>
      <c r="H28" s="173" t="s">
        <v>40</v>
      </c>
      <c r="I28" s="173">
        <v>5</v>
      </c>
      <c r="J28" s="177">
        <v>50000</v>
      </c>
      <c r="K28" s="172">
        <v>1</v>
      </c>
      <c r="L28" s="178">
        <f>J28*K28</f>
        <v>50000</v>
      </c>
      <c r="M28" s="177">
        <f>SUM(L28*0.09)</f>
        <v>4500</v>
      </c>
      <c r="N28" s="177">
        <v>500</v>
      </c>
      <c r="O28" s="174">
        <f t="shared" si="0"/>
        <v>55000</v>
      </c>
      <c r="P28" s="8"/>
      <c r="Q28" s="8"/>
      <c r="R28" s="8"/>
      <c r="S28" s="8"/>
      <c r="T28" s="9"/>
      <c r="U28" s="18"/>
    </row>
    <row r="29" spans="1:21" s="3" customFormat="1" ht="52.5" customHeight="1">
      <c r="A29" s="145" t="s">
        <v>346</v>
      </c>
      <c r="B29" s="145" t="s">
        <v>240</v>
      </c>
      <c r="C29" s="172" t="s">
        <v>34</v>
      </c>
      <c r="D29" s="172" t="s">
        <v>264</v>
      </c>
      <c r="E29" s="172" t="s">
        <v>390</v>
      </c>
      <c r="F29" s="172" t="s">
        <v>391</v>
      </c>
      <c r="G29" s="172" t="s">
        <v>376</v>
      </c>
      <c r="H29" s="173" t="s">
        <v>31</v>
      </c>
      <c r="I29" s="191">
        <v>3</v>
      </c>
      <c r="J29" s="177">
        <v>5000</v>
      </c>
      <c r="K29" s="172">
        <v>1</v>
      </c>
      <c r="L29" s="178">
        <f>J29*K29</f>
        <v>5000</v>
      </c>
      <c r="M29" s="177">
        <f>SUM(L29*0.09)</f>
        <v>450</v>
      </c>
      <c r="N29" s="177">
        <v>500</v>
      </c>
      <c r="O29" s="174">
        <f t="shared" si="0"/>
        <v>5950</v>
      </c>
      <c r="P29" s="8"/>
      <c r="Q29" s="8"/>
      <c r="R29" s="8"/>
      <c r="S29" s="8"/>
      <c r="T29" s="9"/>
      <c r="U29" s="18"/>
    </row>
    <row r="30" spans="1:21" s="3" customFormat="1" ht="52.5" customHeight="1">
      <c r="A30" s="145"/>
      <c r="B30" s="144"/>
      <c r="C30" s="173"/>
      <c r="D30" s="173"/>
      <c r="E30" s="173"/>
      <c r="F30" s="172"/>
      <c r="G30" s="173"/>
      <c r="H30" s="173"/>
      <c r="I30" s="173"/>
      <c r="J30" s="174"/>
      <c r="K30" s="173"/>
      <c r="L30" s="173"/>
      <c r="M30" s="174"/>
      <c r="N30" s="174"/>
      <c r="O30" s="174">
        <f t="shared" si="0"/>
        <v>0</v>
      </c>
      <c r="P30" s="8"/>
      <c r="Q30" s="8"/>
      <c r="R30" s="8"/>
      <c r="S30" s="8"/>
      <c r="T30" s="9"/>
      <c r="U30" s="18"/>
    </row>
    <row r="31" spans="1:21" s="3" customFormat="1" ht="44.25" customHeight="1">
      <c r="A31" s="145" t="s">
        <v>349</v>
      </c>
      <c r="B31" s="145" t="s">
        <v>240</v>
      </c>
      <c r="C31" s="172" t="s">
        <v>34</v>
      </c>
      <c r="D31" s="172" t="s">
        <v>93</v>
      </c>
      <c r="E31" s="173" t="s">
        <v>395</v>
      </c>
      <c r="F31" s="172" t="s">
        <v>396</v>
      </c>
      <c r="G31" s="173" t="s">
        <v>93</v>
      </c>
      <c r="H31" s="173" t="s">
        <v>40</v>
      </c>
      <c r="I31" s="173">
        <v>10</v>
      </c>
      <c r="J31" s="178">
        <v>10000</v>
      </c>
      <c r="K31" s="172">
        <v>2</v>
      </c>
      <c r="L31" s="178">
        <f>J31*K31</f>
        <v>20000</v>
      </c>
      <c r="M31" s="177">
        <v>1458.74</v>
      </c>
      <c r="N31" s="177">
        <v>500</v>
      </c>
      <c r="O31" s="174">
        <f>L31+M31+N31</f>
        <v>21958.74</v>
      </c>
      <c r="P31" s="8"/>
      <c r="Q31" s="8"/>
      <c r="R31" s="8"/>
      <c r="S31" s="8"/>
      <c r="T31" s="9"/>
      <c r="U31" s="18"/>
    </row>
    <row r="32" spans="1:21" s="3" customFormat="1" ht="46.5" customHeight="1">
      <c r="A32" s="145"/>
      <c r="B32" s="145"/>
      <c r="C32" s="172"/>
      <c r="D32" s="172"/>
      <c r="E32" s="172"/>
      <c r="F32" s="172"/>
      <c r="G32" s="173"/>
      <c r="H32" s="173"/>
      <c r="I32" s="173"/>
      <c r="J32" s="177"/>
      <c r="K32" s="172"/>
      <c r="L32" s="178"/>
      <c r="M32" s="177"/>
      <c r="N32" s="177"/>
      <c r="O32" s="174"/>
      <c r="P32" s="8"/>
      <c r="Q32" s="8"/>
      <c r="R32" s="8"/>
      <c r="S32" s="8"/>
      <c r="T32" s="9"/>
      <c r="U32" s="18"/>
    </row>
    <row r="33" spans="1:21" ht="48.75" customHeight="1" thickBot="1">
      <c r="A33" s="146"/>
      <c r="B33" s="144" t="s">
        <v>14</v>
      </c>
      <c r="C33" s="173"/>
      <c r="D33" s="173"/>
      <c r="E33" s="173"/>
      <c r="F33" s="172"/>
      <c r="G33" s="173"/>
      <c r="H33" s="173"/>
      <c r="I33" s="173"/>
      <c r="J33" s="174"/>
      <c r="K33" s="173"/>
      <c r="L33" s="173"/>
      <c r="M33" s="174"/>
      <c r="N33" s="174"/>
      <c r="O33" s="174">
        <f>SUM(O6:O32)</f>
        <v>276403.79</v>
      </c>
      <c r="P33" s="163"/>
      <c r="Q33" s="19"/>
      <c r="R33" s="19"/>
      <c r="S33" s="19"/>
      <c r="T33" s="19"/>
      <c r="U33" s="20"/>
    </row>
    <row r="34" spans="3:12" ht="13.5">
      <c r="C34" s="2"/>
      <c r="E34" s="2"/>
      <c r="G34" s="2"/>
      <c r="H34" s="2"/>
      <c r="I34" s="2"/>
      <c r="K34" s="2"/>
      <c r="L34" s="2"/>
    </row>
    <row r="35" spans="3:12" ht="13.5">
      <c r="C35" s="2"/>
      <c r="E35" s="2"/>
      <c r="G35" s="2"/>
      <c r="H35" s="2"/>
      <c r="I35" s="2"/>
      <c r="K35" s="2"/>
      <c r="L35" s="2"/>
    </row>
    <row r="36" spans="3:12" ht="13.5">
      <c r="C36" s="2"/>
      <c r="E36" s="2"/>
      <c r="G36" s="2"/>
      <c r="H36" s="2"/>
      <c r="I36" s="2"/>
      <c r="K36" s="2"/>
      <c r="L36" s="2"/>
    </row>
    <row r="37" spans="3:12" ht="13.5">
      <c r="C37" s="2"/>
      <c r="E37" s="2"/>
      <c r="G37" s="2"/>
      <c r="H37" s="2"/>
      <c r="I37" s="2"/>
      <c r="K37" s="2"/>
      <c r="L37" s="2"/>
    </row>
    <row r="38" spans="3:12" ht="13.5">
      <c r="C38" s="2"/>
      <c r="E38" s="2"/>
      <c r="G38" s="2"/>
      <c r="H38" s="2"/>
      <c r="I38" s="2"/>
      <c r="K38" s="2"/>
      <c r="L38" s="2"/>
    </row>
    <row r="39" spans="3:12" ht="13.5">
      <c r="C39" s="2"/>
      <c r="E39" s="2"/>
      <c r="G39" s="2"/>
      <c r="H39" s="2"/>
      <c r="I39" s="2"/>
      <c r="K39" s="2"/>
      <c r="L39" s="2"/>
    </row>
    <row r="40" spans="3:12" ht="13.5">
      <c r="C40" s="2"/>
      <c r="E40" s="2"/>
      <c r="G40" s="2"/>
      <c r="H40" s="2"/>
      <c r="I40" s="2"/>
      <c r="K40" s="2"/>
      <c r="L40" s="2"/>
    </row>
    <row r="41" spans="3:12" ht="13.5">
      <c r="C41" s="2"/>
      <c r="E41" s="2"/>
      <c r="G41" s="2"/>
      <c r="H41" s="2"/>
      <c r="I41" s="2"/>
      <c r="K41" s="2"/>
      <c r="L41" s="2"/>
    </row>
    <row r="42" spans="3:12" ht="13.5">
      <c r="C42" s="2"/>
      <c r="E42" s="2"/>
      <c r="G42" s="2"/>
      <c r="H42" s="2"/>
      <c r="I42" s="2"/>
      <c r="K42" s="2"/>
      <c r="L42" s="2"/>
    </row>
    <row r="43" spans="3:12" ht="13.5">
      <c r="C43" s="2"/>
      <c r="E43" s="2"/>
      <c r="G43" s="2"/>
      <c r="H43" s="2"/>
      <c r="I43" s="2"/>
      <c r="K43" s="2"/>
      <c r="L43" s="2"/>
    </row>
    <row r="44" spans="3:12" ht="13.5">
      <c r="C44" s="2"/>
      <c r="E44" s="2"/>
      <c r="G44" s="2"/>
      <c r="H44" s="2"/>
      <c r="I44" s="2"/>
      <c r="K44" s="2"/>
      <c r="L44" s="2"/>
    </row>
    <row r="45" spans="3:12" ht="13.5">
      <c r="C45" s="2"/>
      <c r="E45" s="2"/>
      <c r="G45" s="2"/>
      <c r="H45" s="2"/>
      <c r="I45" s="2"/>
      <c r="K45" s="2"/>
      <c r="L45" s="2"/>
    </row>
    <row r="46" spans="3:12" ht="13.5">
      <c r="C46" s="2"/>
      <c r="E46" s="2"/>
      <c r="G46" s="2"/>
      <c r="H46" s="2"/>
      <c r="I46" s="2"/>
      <c r="K46" s="2"/>
      <c r="L46" s="2"/>
    </row>
    <row r="47" spans="3:12" ht="13.5">
      <c r="C47" s="2"/>
      <c r="E47" s="2"/>
      <c r="G47" s="2"/>
      <c r="H47" s="2"/>
      <c r="I47" s="2"/>
      <c r="K47" s="2"/>
      <c r="L47" s="2"/>
    </row>
    <row r="48" spans="3:12" ht="13.5">
      <c r="C48" s="2"/>
      <c r="E48" s="2"/>
      <c r="G48" s="2"/>
      <c r="H48" s="2"/>
      <c r="I48" s="2"/>
      <c r="K48" s="2"/>
      <c r="L48" s="2"/>
    </row>
    <row r="49" spans="3:12" ht="13.5">
      <c r="C49" s="2"/>
      <c r="E49" s="2"/>
      <c r="G49" s="2"/>
      <c r="H49" s="2"/>
      <c r="I49" s="2"/>
      <c r="K49" s="2"/>
      <c r="L49" s="2"/>
    </row>
    <row r="50" spans="3:12" ht="13.5">
      <c r="C50" s="2"/>
      <c r="E50" s="2"/>
      <c r="G50" s="2"/>
      <c r="H50" s="2"/>
      <c r="I50" s="2"/>
      <c r="K50" s="2"/>
      <c r="L50" s="2"/>
    </row>
    <row r="51" spans="3:12" ht="13.5">
      <c r="C51" s="2"/>
      <c r="E51" s="2"/>
      <c r="G51" s="2"/>
      <c r="H51" s="2"/>
      <c r="I51" s="2"/>
      <c r="K51" s="2"/>
      <c r="L51" s="2"/>
    </row>
    <row r="52" spans="3:12" ht="13.5">
      <c r="C52" s="2"/>
      <c r="E52" s="2"/>
      <c r="G52" s="2"/>
      <c r="H52" s="2"/>
      <c r="I52" s="2"/>
      <c r="K52" s="2"/>
      <c r="L52" s="2"/>
    </row>
    <row r="53" spans="3:12" ht="13.5">
      <c r="C53" s="2"/>
      <c r="E53" s="2"/>
      <c r="G53" s="2"/>
      <c r="H53" s="2"/>
      <c r="I53" s="2"/>
      <c r="K53" s="2"/>
      <c r="L53" s="2"/>
    </row>
    <row r="54" spans="3:12" ht="13.5">
      <c r="C54" s="2"/>
      <c r="E54" s="2"/>
      <c r="G54" s="2"/>
      <c r="H54" s="2"/>
      <c r="I54" s="2"/>
      <c r="K54" s="2"/>
      <c r="L54" s="2"/>
    </row>
    <row r="55" spans="3:12" ht="13.5">
      <c r="C55" s="2"/>
      <c r="E55" s="2"/>
      <c r="G55" s="2"/>
      <c r="H55" s="2"/>
      <c r="I55" s="2"/>
      <c r="K55" s="2"/>
      <c r="L55" s="2"/>
    </row>
    <row r="56" spans="3:12" ht="13.5">
      <c r="C56" s="2"/>
      <c r="E56" s="2"/>
      <c r="G56" s="2"/>
      <c r="H56" s="2"/>
      <c r="I56" s="2"/>
      <c r="K56" s="2"/>
      <c r="L56" s="2"/>
    </row>
    <row r="57" spans="3:12" ht="13.5">
      <c r="C57" s="2"/>
      <c r="E57" s="2"/>
      <c r="G57" s="2"/>
      <c r="H57" s="2"/>
      <c r="I57" s="2"/>
      <c r="K57" s="2"/>
      <c r="L57" s="2"/>
    </row>
    <row r="58" spans="3:12" ht="13.5">
      <c r="C58" s="2"/>
      <c r="E58" s="2"/>
      <c r="G58" s="2"/>
      <c r="H58" s="2"/>
      <c r="I58" s="2"/>
      <c r="K58" s="2"/>
      <c r="L58" s="2"/>
    </row>
    <row r="59" spans="3:12" ht="13.5">
      <c r="C59" s="2"/>
      <c r="E59" s="2"/>
      <c r="G59" s="2"/>
      <c r="H59" s="2"/>
      <c r="I59" s="2"/>
      <c r="K59" s="2"/>
      <c r="L59" s="2"/>
    </row>
    <row r="60" spans="3:12" ht="13.5">
      <c r="C60" s="2"/>
      <c r="E60" s="2"/>
      <c r="G60" s="2"/>
      <c r="H60" s="2"/>
      <c r="I60" s="2"/>
      <c r="K60" s="2"/>
      <c r="L60" s="2"/>
    </row>
    <row r="61" spans="3:12" ht="13.5">
      <c r="C61" s="2"/>
      <c r="E61" s="2"/>
      <c r="G61" s="2"/>
      <c r="H61" s="2"/>
      <c r="I61" s="2"/>
      <c r="K61" s="2"/>
      <c r="L61" s="2"/>
    </row>
    <row r="62" spans="3:12" ht="13.5">
      <c r="C62" s="2"/>
      <c r="E62" s="2"/>
      <c r="G62" s="2"/>
      <c r="H62" s="2"/>
      <c r="I62" s="2"/>
      <c r="K62" s="2"/>
      <c r="L62" s="2"/>
    </row>
    <row r="63" spans="3:12" ht="13.5">
      <c r="C63" s="2"/>
      <c r="E63" s="2"/>
      <c r="G63" s="2"/>
      <c r="H63" s="2"/>
      <c r="I63" s="2"/>
      <c r="K63" s="2"/>
      <c r="L63" s="2"/>
    </row>
    <row r="64" spans="3:12" ht="13.5">
      <c r="C64" s="2"/>
      <c r="E64" s="2"/>
      <c r="G64" s="2"/>
      <c r="H64" s="2"/>
      <c r="I64" s="2"/>
      <c r="K64" s="2"/>
      <c r="L64" s="2"/>
    </row>
    <row r="65" spans="3:12" ht="13.5">
      <c r="C65" s="2"/>
      <c r="E65" s="2"/>
      <c r="G65" s="2"/>
      <c r="H65" s="2"/>
      <c r="I65" s="2"/>
      <c r="K65" s="2"/>
      <c r="L65" s="2"/>
    </row>
    <row r="66" spans="3:12" ht="13.5">
      <c r="C66" s="2"/>
      <c r="E66" s="2"/>
      <c r="G66" s="2"/>
      <c r="H66" s="2"/>
      <c r="I66" s="2"/>
      <c r="K66" s="2"/>
      <c r="L66" s="2"/>
    </row>
    <row r="67" spans="3:12" ht="13.5">
      <c r="C67" s="2"/>
      <c r="E67" s="2"/>
      <c r="G67" s="2"/>
      <c r="H67" s="2"/>
      <c r="I67" s="2"/>
      <c r="K67" s="2"/>
      <c r="L67" s="2"/>
    </row>
    <row r="68" spans="3:12" ht="13.5">
      <c r="C68" s="2"/>
      <c r="E68" s="2"/>
      <c r="G68" s="2"/>
      <c r="H68" s="2"/>
      <c r="I68" s="2"/>
      <c r="K68" s="2"/>
      <c r="L68" s="2"/>
    </row>
    <row r="69" spans="3:12" ht="13.5">
      <c r="C69" s="2"/>
      <c r="E69" s="2"/>
      <c r="G69" s="2"/>
      <c r="H69" s="2"/>
      <c r="I69" s="2"/>
      <c r="K69" s="2"/>
      <c r="L69" s="2"/>
    </row>
  </sheetData>
  <sheetProtection/>
  <mergeCells count="4">
    <mergeCell ref="C1:O1"/>
    <mergeCell ref="C2:S2"/>
    <mergeCell ref="C3:S3"/>
    <mergeCell ref="P4:T4"/>
  </mergeCells>
  <dataValidations count="1">
    <dataValidation allowBlank="1" showInputMessage="1" showErrorMessage="1" promptTitle="Enter Justification" sqref="E6 F10 F12 F17 F19 F27 F31"/>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V82"/>
  <sheetViews>
    <sheetView zoomScalePageLayoutView="0" workbookViewId="0" topLeftCell="A1">
      <selection activeCell="C46" sqref="C46"/>
    </sheetView>
  </sheetViews>
  <sheetFormatPr defaultColWidth="11.00390625" defaultRowHeight="15.75"/>
  <cols>
    <col min="1" max="1" width="11.00390625" style="0" customWidth="1"/>
    <col min="2" max="2" width="9.00390625" style="4" customWidth="1"/>
    <col min="3" max="4" width="12.00390625" style="0" customWidth="1"/>
    <col min="5" max="6" width="25.875" style="0" customWidth="1"/>
    <col min="7" max="7" width="8.875" style="0" customWidth="1"/>
    <col min="8" max="8" width="7.00390625" style="0" customWidth="1"/>
    <col min="9" max="9" width="9.50390625" style="0" customWidth="1"/>
    <col min="10" max="10" width="8.50390625" style="0" customWidth="1"/>
    <col min="11" max="11" width="16.875" style="0" customWidth="1"/>
    <col min="12" max="12" width="5.375" style="0" customWidth="1"/>
    <col min="13" max="13" width="14.625" style="0" customWidth="1"/>
    <col min="14" max="14" width="16.375" style="0" customWidth="1"/>
    <col min="15" max="15" width="12.50390625" style="0" customWidth="1"/>
    <col min="16" max="16" width="19.00390625" style="0" customWidth="1"/>
    <col min="17" max="18" width="9.00390625" style="0" customWidth="1"/>
    <col min="19" max="19" width="24.00390625" style="0" customWidth="1"/>
  </cols>
  <sheetData>
    <row r="1" spans="3:14" ht="15.75">
      <c r="C1" s="274" t="s">
        <v>0</v>
      </c>
      <c r="D1" s="274"/>
      <c r="E1" s="274"/>
      <c r="F1" s="274"/>
      <c r="G1" s="274"/>
      <c r="H1" s="274"/>
      <c r="I1" s="274"/>
      <c r="J1" s="274"/>
      <c r="K1" s="274"/>
      <c r="L1" s="274"/>
      <c r="M1" s="274"/>
      <c r="N1" s="274"/>
    </row>
    <row r="2" spans="3:14" ht="15.75">
      <c r="C2" s="273" t="s">
        <v>25</v>
      </c>
      <c r="D2" s="273"/>
      <c r="E2" s="273"/>
      <c r="F2" s="273"/>
      <c r="G2" s="273"/>
      <c r="H2" s="273"/>
      <c r="I2" s="273"/>
      <c r="J2" s="273"/>
      <c r="K2" s="273"/>
      <c r="L2" s="273"/>
      <c r="M2" s="273"/>
      <c r="N2" s="273"/>
    </row>
    <row r="3" spans="3:18" ht="43.5" customHeight="1">
      <c r="C3" s="275" t="s">
        <v>476</v>
      </c>
      <c r="D3" s="276"/>
      <c r="E3" s="277"/>
      <c r="F3" s="277"/>
      <c r="G3" s="277"/>
      <c r="H3" s="277"/>
      <c r="I3" s="277"/>
      <c r="J3" s="277"/>
      <c r="K3" s="277"/>
      <c r="L3" s="277"/>
      <c r="M3" s="277"/>
      <c r="N3" s="277"/>
      <c r="O3" s="277"/>
      <c r="P3" s="277"/>
      <c r="Q3" s="277"/>
      <c r="R3" s="277"/>
    </row>
    <row r="4" spans="3:18" ht="55.5" customHeight="1">
      <c r="C4" s="278" t="s">
        <v>8</v>
      </c>
      <c r="D4" s="279"/>
      <c r="E4" s="280"/>
      <c r="F4" s="280"/>
      <c r="G4" s="280"/>
      <c r="H4" s="280"/>
      <c r="I4" s="280"/>
      <c r="J4" s="280"/>
      <c r="K4" s="280"/>
      <c r="L4" s="280"/>
      <c r="M4" s="280"/>
      <c r="N4" s="280"/>
      <c r="O4" s="280"/>
      <c r="P4" s="280"/>
      <c r="Q4" s="280"/>
      <c r="R4" s="280"/>
    </row>
    <row r="5" spans="1:21" s="28" customFormat="1" ht="31.5" customHeight="1">
      <c r="A5" s="168"/>
      <c r="B5" s="281"/>
      <c r="C5" s="249"/>
      <c r="D5" s="249"/>
      <c r="E5" s="249"/>
      <c r="F5" s="249"/>
      <c r="G5" s="249"/>
      <c r="H5" s="249"/>
      <c r="I5" s="249"/>
      <c r="J5" s="249"/>
      <c r="K5" s="249"/>
      <c r="L5" s="249"/>
      <c r="M5" s="249"/>
      <c r="N5" s="249"/>
      <c r="O5" s="249"/>
      <c r="P5" s="249"/>
      <c r="Q5" s="282" t="s">
        <v>13</v>
      </c>
      <c r="R5" s="282"/>
      <c r="S5" s="282"/>
      <c r="T5" s="282"/>
      <c r="U5" s="282"/>
    </row>
    <row r="6" spans="1:22" s="11" customFormat="1" ht="64.5">
      <c r="A6" s="49" t="s">
        <v>397</v>
      </c>
      <c r="B6" s="82" t="s">
        <v>26</v>
      </c>
      <c r="C6" s="83" t="s">
        <v>154</v>
      </c>
      <c r="D6" s="83" t="s">
        <v>193</v>
      </c>
      <c r="E6" s="84" t="s">
        <v>170</v>
      </c>
      <c r="F6" s="84" t="s">
        <v>191</v>
      </c>
      <c r="G6" s="82" t="s">
        <v>17</v>
      </c>
      <c r="H6" s="82" t="s">
        <v>6</v>
      </c>
      <c r="I6" s="82" t="s">
        <v>5</v>
      </c>
      <c r="J6" s="82" t="s">
        <v>7</v>
      </c>
      <c r="K6" s="82" t="s">
        <v>1</v>
      </c>
      <c r="L6" s="82" t="s">
        <v>27</v>
      </c>
      <c r="M6" s="85" t="s">
        <v>18</v>
      </c>
      <c r="N6" s="82" t="s">
        <v>194</v>
      </c>
      <c r="O6" s="82" t="s">
        <v>20</v>
      </c>
      <c r="P6" s="82" t="s">
        <v>3</v>
      </c>
      <c r="Q6" s="10" t="s">
        <v>10</v>
      </c>
      <c r="R6" s="10" t="s">
        <v>11</v>
      </c>
      <c r="S6" s="10" t="s">
        <v>22</v>
      </c>
      <c r="T6" s="10" t="s">
        <v>12</v>
      </c>
      <c r="U6" s="10" t="s">
        <v>23</v>
      </c>
      <c r="V6" s="15" t="s">
        <v>24</v>
      </c>
    </row>
    <row r="7" spans="1:21" s="28" customFormat="1" ht="31.5">
      <c r="A7" s="173" t="s">
        <v>398</v>
      </c>
      <c r="B7" s="172" t="s">
        <v>240</v>
      </c>
      <c r="C7" s="192" t="s">
        <v>34</v>
      </c>
      <c r="D7" s="192" t="s">
        <v>199</v>
      </c>
      <c r="E7" s="172" t="s">
        <v>230</v>
      </c>
      <c r="F7" s="172" t="s">
        <v>231</v>
      </c>
      <c r="G7" s="173" t="s">
        <v>46</v>
      </c>
      <c r="H7" s="173" t="s">
        <v>232</v>
      </c>
      <c r="I7" s="173" t="s">
        <v>233</v>
      </c>
      <c r="J7" s="173">
        <v>10</v>
      </c>
      <c r="K7" s="178">
        <v>15000</v>
      </c>
      <c r="L7" s="172">
        <v>1</v>
      </c>
      <c r="M7" s="201">
        <f>SUM(K7*L7)</f>
        <v>15000</v>
      </c>
      <c r="N7" s="201">
        <v>1350</v>
      </c>
      <c r="O7" s="201">
        <v>400</v>
      </c>
      <c r="P7" s="201">
        <f>SUM(M7:O7)</f>
        <v>16750</v>
      </c>
      <c r="Q7" s="169"/>
      <c r="R7" s="42"/>
      <c r="S7" s="30"/>
      <c r="T7" s="30"/>
      <c r="U7" s="43"/>
    </row>
    <row r="8" spans="1:21" s="28" customFormat="1" ht="31.5">
      <c r="A8" s="173" t="s">
        <v>398</v>
      </c>
      <c r="B8" s="172" t="s">
        <v>240</v>
      </c>
      <c r="C8" s="192" t="s">
        <v>241</v>
      </c>
      <c r="D8" s="192" t="s">
        <v>213</v>
      </c>
      <c r="E8" s="172" t="s">
        <v>238</v>
      </c>
      <c r="F8" s="172" t="s">
        <v>234</v>
      </c>
      <c r="G8" s="173" t="s">
        <v>93</v>
      </c>
      <c r="H8" s="173" t="s">
        <v>235</v>
      </c>
      <c r="I8" s="173" t="s">
        <v>233</v>
      </c>
      <c r="J8" s="173">
        <v>10</v>
      </c>
      <c r="K8" s="178">
        <v>1000000</v>
      </c>
      <c r="L8" s="172">
        <v>1</v>
      </c>
      <c r="M8" s="201">
        <f>SUM(K8*L8)</f>
        <v>1000000</v>
      </c>
      <c r="N8" s="201">
        <v>90000</v>
      </c>
      <c r="O8" s="201">
        <v>2000</v>
      </c>
      <c r="P8" s="201">
        <f>SUM(M8:O8)</f>
        <v>1092000</v>
      </c>
      <c r="Q8" s="169"/>
      <c r="R8" s="42"/>
      <c r="S8" s="30"/>
      <c r="T8" s="30"/>
      <c r="U8" s="43"/>
    </row>
    <row r="9" spans="1:21" s="28" customFormat="1" ht="31.5">
      <c r="A9" s="173" t="s">
        <v>398</v>
      </c>
      <c r="B9" s="172" t="s">
        <v>240</v>
      </c>
      <c r="C9" s="232" t="s">
        <v>44</v>
      </c>
      <c r="D9" s="232" t="s">
        <v>213</v>
      </c>
      <c r="E9" s="172" t="s">
        <v>239</v>
      </c>
      <c r="F9" s="172" t="s">
        <v>236</v>
      </c>
      <c r="G9" s="173" t="s">
        <v>93</v>
      </c>
      <c r="H9" s="173" t="s">
        <v>235</v>
      </c>
      <c r="I9" s="173" t="s">
        <v>237</v>
      </c>
      <c r="J9" s="172">
        <v>10</v>
      </c>
      <c r="K9" s="174">
        <v>1000000</v>
      </c>
      <c r="L9" s="173">
        <v>1</v>
      </c>
      <c r="M9" s="201">
        <f>SUM(K9*L9)</f>
        <v>1000000</v>
      </c>
      <c r="N9" s="201">
        <v>90000</v>
      </c>
      <c r="O9" s="201">
        <v>2000</v>
      </c>
      <c r="P9" s="201">
        <f>SUM(M9:O9)</f>
        <v>1092000</v>
      </c>
      <c r="Q9" s="169"/>
      <c r="R9" s="42"/>
      <c r="S9" s="30"/>
      <c r="T9" s="30"/>
      <c r="U9" s="43"/>
    </row>
    <row r="10" spans="1:21" s="28" customFormat="1" ht="15">
      <c r="A10" s="173"/>
      <c r="B10" s="172"/>
      <c r="C10" s="232"/>
      <c r="D10" s="232"/>
      <c r="E10" s="172"/>
      <c r="F10" s="172"/>
      <c r="G10" s="173"/>
      <c r="H10" s="173"/>
      <c r="I10" s="173"/>
      <c r="J10" s="172"/>
      <c r="K10" s="174"/>
      <c r="L10" s="173"/>
      <c r="M10" s="201"/>
      <c r="N10" s="201"/>
      <c r="O10" s="201"/>
      <c r="P10" s="201"/>
      <c r="Q10" s="169"/>
      <c r="R10" s="42"/>
      <c r="S10" s="30"/>
      <c r="T10" s="30"/>
      <c r="U10" s="43"/>
    </row>
    <row r="11" spans="1:21" s="28" customFormat="1" ht="15">
      <c r="A11" s="173" t="s">
        <v>402</v>
      </c>
      <c r="B11" s="173" t="s">
        <v>399</v>
      </c>
      <c r="C11" s="173" t="s">
        <v>34</v>
      </c>
      <c r="D11" s="173" t="s">
        <v>199</v>
      </c>
      <c r="E11" s="173" t="s">
        <v>353</v>
      </c>
      <c r="F11" s="173" t="s">
        <v>400</v>
      </c>
      <c r="G11" s="173" t="s">
        <v>46</v>
      </c>
      <c r="H11" s="173" t="s">
        <v>40</v>
      </c>
      <c r="I11" s="173" t="s">
        <v>32</v>
      </c>
      <c r="J11" s="173">
        <v>10</v>
      </c>
      <c r="K11" s="174">
        <v>10000</v>
      </c>
      <c r="L11" s="173">
        <v>1</v>
      </c>
      <c r="M11" s="187">
        <f>SUM(K11*L11)</f>
        <v>10000</v>
      </c>
      <c r="N11" s="201">
        <f>SUM(M11*0.09)</f>
        <v>900</v>
      </c>
      <c r="O11" s="201">
        <v>500</v>
      </c>
      <c r="P11" s="201">
        <f>SUM(M11:O11)</f>
        <v>11400</v>
      </c>
      <c r="Q11" s="169"/>
      <c r="R11" s="42"/>
      <c r="S11" s="30"/>
      <c r="T11" s="30"/>
      <c r="U11" s="43"/>
    </row>
    <row r="12" spans="1:21" s="28" customFormat="1" ht="15">
      <c r="A12" s="173" t="s">
        <v>402</v>
      </c>
      <c r="B12" s="173" t="s">
        <v>399</v>
      </c>
      <c r="C12" s="173" t="s">
        <v>34</v>
      </c>
      <c r="D12" s="173" t="s">
        <v>199</v>
      </c>
      <c r="E12" s="173" t="s">
        <v>354</v>
      </c>
      <c r="F12" s="173" t="s">
        <v>400</v>
      </c>
      <c r="G12" s="173" t="s">
        <v>46</v>
      </c>
      <c r="H12" s="173" t="s">
        <v>40</v>
      </c>
      <c r="I12" s="173" t="s">
        <v>32</v>
      </c>
      <c r="J12" s="173">
        <v>10</v>
      </c>
      <c r="K12" s="174">
        <v>300</v>
      </c>
      <c r="L12" s="173">
        <v>1</v>
      </c>
      <c r="M12" s="187">
        <f>SUM(K12*L12)</f>
        <v>300</v>
      </c>
      <c r="N12" s="201">
        <f>SUM(M12*0.09)</f>
        <v>27</v>
      </c>
      <c r="O12" s="201">
        <v>50</v>
      </c>
      <c r="P12" s="201">
        <f>SUM(M12:O12)</f>
        <v>377</v>
      </c>
      <c r="Q12" s="169"/>
      <c r="R12" s="42"/>
      <c r="S12" s="30"/>
      <c r="T12" s="30"/>
      <c r="U12" s="43"/>
    </row>
    <row r="13" spans="1:21" s="28" customFormat="1" ht="15">
      <c r="A13" s="173" t="s">
        <v>402</v>
      </c>
      <c r="B13" s="173" t="s">
        <v>399</v>
      </c>
      <c r="C13" s="173" t="s">
        <v>34</v>
      </c>
      <c r="D13" s="173" t="s">
        <v>199</v>
      </c>
      <c r="E13" s="173" t="s">
        <v>351</v>
      </c>
      <c r="F13" s="173" t="s">
        <v>400</v>
      </c>
      <c r="G13" s="173" t="s">
        <v>46</v>
      </c>
      <c r="H13" s="173" t="s">
        <v>40</v>
      </c>
      <c r="I13" s="173" t="s">
        <v>32</v>
      </c>
      <c r="J13" s="173">
        <v>10</v>
      </c>
      <c r="K13" s="174">
        <v>10000</v>
      </c>
      <c r="L13" s="173">
        <v>2</v>
      </c>
      <c r="M13" s="187">
        <f>SUM(K13*L13)</f>
        <v>20000</v>
      </c>
      <c r="N13" s="201">
        <f>SUM(M13*0.09)</f>
        <v>1800</v>
      </c>
      <c r="O13" s="201">
        <v>500</v>
      </c>
      <c r="P13" s="201">
        <f>SUM(M13:O13)</f>
        <v>22300</v>
      </c>
      <c r="Q13" s="169"/>
      <c r="R13" s="42"/>
      <c r="S13" s="30"/>
      <c r="T13" s="30"/>
      <c r="U13" s="43"/>
    </row>
    <row r="14" spans="1:21" s="28" customFormat="1" ht="15">
      <c r="A14" s="173" t="s">
        <v>402</v>
      </c>
      <c r="B14" s="173" t="s">
        <v>399</v>
      </c>
      <c r="C14" s="173" t="s">
        <v>34</v>
      </c>
      <c r="D14" s="173" t="s">
        <v>199</v>
      </c>
      <c r="E14" s="183" t="s">
        <v>401</v>
      </c>
      <c r="F14" s="173" t="s">
        <v>400</v>
      </c>
      <c r="G14" s="173" t="s">
        <v>46</v>
      </c>
      <c r="H14" s="173" t="s">
        <v>40</v>
      </c>
      <c r="I14" s="173" t="s">
        <v>32</v>
      </c>
      <c r="J14" s="173">
        <v>10</v>
      </c>
      <c r="K14" s="174">
        <v>13000</v>
      </c>
      <c r="L14" s="173">
        <v>1</v>
      </c>
      <c r="M14" s="187">
        <f>SUM(K14*L14)</f>
        <v>13000</v>
      </c>
      <c r="N14" s="201">
        <f>SUM(M14*0.09)</f>
        <v>1170</v>
      </c>
      <c r="O14" s="201">
        <v>200</v>
      </c>
      <c r="P14" s="201">
        <f>SUM(M14:O14)</f>
        <v>14370</v>
      </c>
      <c r="Q14" s="169"/>
      <c r="R14" s="42"/>
      <c r="S14" s="30"/>
      <c r="T14" s="30"/>
      <c r="U14" s="43"/>
    </row>
    <row r="15" spans="1:21" s="28" customFormat="1" ht="15">
      <c r="A15" s="173"/>
      <c r="B15" s="173"/>
      <c r="C15" s="173"/>
      <c r="D15" s="173"/>
      <c r="E15" s="183"/>
      <c r="F15" s="173"/>
      <c r="G15" s="173"/>
      <c r="H15" s="173"/>
      <c r="I15" s="173"/>
      <c r="J15" s="173"/>
      <c r="K15" s="174"/>
      <c r="L15" s="173"/>
      <c r="M15" s="187"/>
      <c r="N15" s="201"/>
      <c r="O15" s="201"/>
      <c r="P15" s="201"/>
      <c r="Q15" s="169"/>
      <c r="R15" s="42"/>
      <c r="S15" s="30"/>
      <c r="T15" s="30"/>
      <c r="U15" s="43"/>
    </row>
    <row r="16" spans="1:21" s="28" customFormat="1" ht="15">
      <c r="A16" s="173" t="s">
        <v>284</v>
      </c>
      <c r="B16" s="173" t="s">
        <v>240</v>
      </c>
      <c r="C16" s="173" t="s">
        <v>241</v>
      </c>
      <c r="D16" s="173" t="s">
        <v>213</v>
      </c>
      <c r="E16" s="173" t="s">
        <v>428</v>
      </c>
      <c r="F16" s="173" t="s">
        <v>287</v>
      </c>
      <c r="G16" s="173" t="s">
        <v>93</v>
      </c>
      <c r="H16" s="173" t="s">
        <v>40</v>
      </c>
      <c r="I16" s="173" t="s">
        <v>429</v>
      </c>
      <c r="J16" s="173">
        <v>15</v>
      </c>
      <c r="K16" s="174">
        <v>100000</v>
      </c>
      <c r="L16" s="233">
        <v>1</v>
      </c>
      <c r="M16" s="187">
        <f>SUM(K16*L16)</f>
        <v>100000</v>
      </c>
      <c r="N16" s="201">
        <f>SUM(0.09*M16)</f>
        <v>9000</v>
      </c>
      <c r="O16" s="201">
        <v>2000</v>
      </c>
      <c r="P16" s="201">
        <f>SUM(M16:O16)</f>
        <v>111000</v>
      </c>
      <c r="Q16" s="169"/>
      <c r="R16" s="42"/>
      <c r="S16" s="30"/>
      <c r="T16" s="30"/>
      <c r="U16" s="43"/>
    </row>
    <row r="17" spans="1:21" s="28" customFormat="1" ht="15">
      <c r="A17" s="173" t="s">
        <v>284</v>
      </c>
      <c r="B17" s="173" t="s">
        <v>240</v>
      </c>
      <c r="C17" s="173" t="s">
        <v>34</v>
      </c>
      <c r="D17" s="173" t="s">
        <v>213</v>
      </c>
      <c r="E17" s="179" t="s">
        <v>430</v>
      </c>
      <c r="F17" s="179" t="s">
        <v>287</v>
      </c>
      <c r="G17" s="179" t="s">
        <v>93</v>
      </c>
      <c r="H17" s="173" t="s">
        <v>40</v>
      </c>
      <c r="I17" s="173" t="s">
        <v>431</v>
      </c>
      <c r="J17" s="179">
        <v>20</v>
      </c>
      <c r="K17" s="234">
        <v>500000</v>
      </c>
      <c r="L17" s="179">
        <v>1</v>
      </c>
      <c r="M17" s="187">
        <f>SUM(K17*L17)</f>
        <v>500000</v>
      </c>
      <c r="N17" s="201">
        <f>SUM(0.09*M17)</f>
        <v>45000</v>
      </c>
      <c r="O17" s="201">
        <v>5000</v>
      </c>
      <c r="P17" s="201">
        <f>SUM(M17:O17)</f>
        <v>550000</v>
      </c>
      <c r="Q17" s="169"/>
      <c r="R17" s="42"/>
      <c r="S17" s="30"/>
      <c r="T17" s="30"/>
      <c r="U17" s="43"/>
    </row>
    <row r="18" spans="1:21" s="28" customFormat="1" ht="15">
      <c r="A18" s="173" t="s">
        <v>284</v>
      </c>
      <c r="B18" s="173" t="s">
        <v>240</v>
      </c>
      <c r="C18" s="173" t="s">
        <v>34</v>
      </c>
      <c r="D18" s="173" t="s">
        <v>213</v>
      </c>
      <c r="E18" s="179" t="s">
        <v>432</v>
      </c>
      <c r="F18" s="179" t="s">
        <v>433</v>
      </c>
      <c r="G18" s="179" t="s">
        <v>93</v>
      </c>
      <c r="H18" s="173" t="s">
        <v>40</v>
      </c>
      <c r="I18" s="173" t="s">
        <v>431</v>
      </c>
      <c r="J18" s="179">
        <v>20</v>
      </c>
      <c r="K18" s="235">
        <v>250000</v>
      </c>
      <c r="L18" s="179">
        <v>1</v>
      </c>
      <c r="M18" s="187">
        <f>SUM(K18*L18)</f>
        <v>250000</v>
      </c>
      <c r="N18" s="201">
        <f>SUM(0.09*M18)</f>
        <v>22500</v>
      </c>
      <c r="O18" s="201">
        <v>4000</v>
      </c>
      <c r="P18" s="201">
        <f>SUM(M18:O18)</f>
        <v>276500</v>
      </c>
      <c r="Q18" s="169"/>
      <c r="R18" s="42"/>
      <c r="S18" s="30"/>
      <c r="T18" s="30"/>
      <c r="U18" s="43"/>
    </row>
    <row r="19" spans="1:21" s="28" customFormat="1" ht="15">
      <c r="A19" s="173" t="s">
        <v>284</v>
      </c>
      <c r="B19" s="173" t="s">
        <v>240</v>
      </c>
      <c r="C19" s="173" t="s">
        <v>44</v>
      </c>
      <c r="D19" s="173" t="s">
        <v>213</v>
      </c>
      <c r="E19" s="179" t="s">
        <v>434</v>
      </c>
      <c r="F19" s="179" t="s">
        <v>435</v>
      </c>
      <c r="G19" s="179" t="s">
        <v>93</v>
      </c>
      <c r="H19" s="173" t="s">
        <v>40</v>
      </c>
      <c r="I19" s="173" t="s">
        <v>431</v>
      </c>
      <c r="J19" s="179">
        <v>30</v>
      </c>
      <c r="K19" s="235">
        <v>3000000</v>
      </c>
      <c r="L19" s="179">
        <v>1</v>
      </c>
      <c r="M19" s="187">
        <f>SUM(K19*L19)</f>
        <v>3000000</v>
      </c>
      <c r="N19" s="201">
        <f>SUM(0.09*M19)</f>
        <v>270000</v>
      </c>
      <c r="O19" s="201">
        <v>50000</v>
      </c>
      <c r="P19" s="201">
        <f>SUM(M19:O19)</f>
        <v>3320000</v>
      </c>
      <c r="Q19" s="169"/>
      <c r="R19" s="42"/>
      <c r="S19" s="30"/>
      <c r="T19" s="30"/>
      <c r="U19" s="43"/>
    </row>
    <row r="20" spans="1:21" s="28" customFormat="1" ht="15">
      <c r="A20" s="173"/>
      <c r="B20" s="173"/>
      <c r="C20" s="173"/>
      <c r="D20" s="173"/>
      <c r="E20" s="183"/>
      <c r="F20" s="173"/>
      <c r="G20" s="173"/>
      <c r="H20" s="173"/>
      <c r="I20" s="173"/>
      <c r="J20" s="173"/>
      <c r="K20" s="174"/>
      <c r="L20" s="173"/>
      <c r="M20" s="187"/>
      <c r="N20" s="201"/>
      <c r="O20" s="201"/>
      <c r="P20" s="201"/>
      <c r="Q20" s="169"/>
      <c r="R20" s="42"/>
      <c r="S20" s="30"/>
      <c r="T20" s="30"/>
      <c r="U20" s="43"/>
    </row>
    <row r="21" spans="1:21" s="28" customFormat="1" ht="15.75">
      <c r="A21" s="173" t="s">
        <v>421</v>
      </c>
      <c r="B21" s="172" t="s">
        <v>240</v>
      </c>
      <c r="C21" s="192" t="s">
        <v>34</v>
      </c>
      <c r="D21" s="192" t="s">
        <v>213</v>
      </c>
      <c r="E21" s="184" t="s">
        <v>403</v>
      </c>
      <c r="F21" s="208" t="s">
        <v>404</v>
      </c>
      <c r="G21" s="184" t="s">
        <v>93</v>
      </c>
      <c r="H21" s="184" t="s">
        <v>177</v>
      </c>
      <c r="I21" s="184" t="s">
        <v>286</v>
      </c>
      <c r="J21" s="184" t="s">
        <v>405</v>
      </c>
      <c r="K21" s="212">
        <v>75084</v>
      </c>
      <c r="L21" s="213">
        <v>1</v>
      </c>
      <c r="M21" s="211">
        <f>SUM(K21*L21)</f>
        <v>75084</v>
      </c>
      <c r="N21" s="186">
        <f>SUM(M21*0.09)</f>
        <v>6757.5599999999995</v>
      </c>
      <c r="O21" s="174">
        <v>5000</v>
      </c>
      <c r="P21" s="201">
        <f>SUM(M21:O21)</f>
        <v>86841.56</v>
      </c>
      <c r="Q21" s="169"/>
      <c r="R21" s="42"/>
      <c r="S21" s="30"/>
      <c r="T21" s="30"/>
      <c r="U21" s="43"/>
    </row>
    <row r="22" spans="1:21" s="28" customFormat="1" ht="15.75">
      <c r="A22" s="173" t="s">
        <v>421</v>
      </c>
      <c r="B22" s="172" t="s">
        <v>240</v>
      </c>
      <c r="C22" s="192" t="s">
        <v>34</v>
      </c>
      <c r="D22" s="192" t="s">
        <v>213</v>
      </c>
      <c r="E22" s="184" t="s">
        <v>406</v>
      </c>
      <c r="F22" s="208" t="s">
        <v>404</v>
      </c>
      <c r="G22" s="184" t="s">
        <v>46</v>
      </c>
      <c r="H22" s="184" t="s">
        <v>297</v>
      </c>
      <c r="I22" s="184" t="s">
        <v>286</v>
      </c>
      <c r="J22" s="184" t="s">
        <v>407</v>
      </c>
      <c r="K22" s="212">
        <v>7500</v>
      </c>
      <c r="L22" s="213">
        <v>1</v>
      </c>
      <c r="M22" s="211">
        <f aca="true" t="shared" si="0" ref="M22:M30">SUM(K22*L22)</f>
        <v>7500</v>
      </c>
      <c r="N22" s="186">
        <f aca="true" t="shared" si="1" ref="N22:N30">SUM(M22*0.09)</f>
        <v>675</v>
      </c>
      <c r="O22" s="174">
        <v>1000</v>
      </c>
      <c r="P22" s="201">
        <f aca="true" t="shared" si="2" ref="P22:P30">SUM(M22:O22)</f>
        <v>9175</v>
      </c>
      <c r="Q22" s="169"/>
      <c r="R22" s="42"/>
      <c r="S22" s="30"/>
      <c r="T22" s="30"/>
      <c r="U22" s="43"/>
    </row>
    <row r="23" spans="1:21" s="28" customFormat="1" ht="15.75">
      <c r="A23" s="173" t="s">
        <v>421</v>
      </c>
      <c r="B23" s="172" t="s">
        <v>240</v>
      </c>
      <c r="C23" s="192" t="s">
        <v>34</v>
      </c>
      <c r="D23" s="192" t="s">
        <v>213</v>
      </c>
      <c r="E23" s="184" t="s">
        <v>408</v>
      </c>
      <c r="F23" s="208" t="s">
        <v>404</v>
      </c>
      <c r="G23" s="184" t="s">
        <v>93</v>
      </c>
      <c r="H23" s="184" t="s">
        <v>177</v>
      </c>
      <c r="I23" s="184" t="s">
        <v>286</v>
      </c>
      <c r="J23" s="184" t="s">
        <v>405</v>
      </c>
      <c r="K23" s="212">
        <v>155000</v>
      </c>
      <c r="L23" s="213">
        <v>1</v>
      </c>
      <c r="M23" s="211">
        <f t="shared" si="0"/>
        <v>155000</v>
      </c>
      <c r="N23" s="186">
        <f t="shared" si="1"/>
        <v>13950</v>
      </c>
      <c r="O23" s="174">
        <v>10000</v>
      </c>
      <c r="P23" s="201">
        <f t="shared" si="2"/>
        <v>178950</v>
      </c>
      <c r="Q23" s="169"/>
      <c r="R23" s="42"/>
      <c r="S23" s="30"/>
      <c r="T23" s="30"/>
      <c r="U23" s="43"/>
    </row>
    <row r="24" spans="1:21" s="28" customFormat="1" ht="15.75">
      <c r="A24" s="173" t="s">
        <v>421</v>
      </c>
      <c r="B24" s="172" t="s">
        <v>240</v>
      </c>
      <c r="C24" s="192" t="s">
        <v>34</v>
      </c>
      <c r="D24" s="192" t="s">
        <v>213</v>
      </c>
      <c r="E24" s="184" t="s">
        <v>409</v>
      </c>
      <c r="F24" s="208" t="s">
        <v>404</v>
      </c>
      <c r="G24" s="184" t="s">
        <v>93</v>
      </c>
      <c r="H24" s="184" t="s">
        <v>177</v>
      </c>
      <c r="I24" s="184" t="s">
        <v>286</v>
      </c>
      <c r="J24" s="184" t="s">
        <v>405</v>
      </c>
      <c r="K24" s="212">
        <v>37000</v>
      </c>
      <c r="L24" s="213">
        <v>1</v>
      </c>
      <c r="M24" s="211">
        <f t="shared" si="0"/>
        <v>37000</v>
      </c>
      <c r="N24" s="186">
        <f t="shared" si="1"/>
        <v>3330</v>
      </c>
      <c r="O24" s="174">
        <v>3000</v>
      </c>
      <c r="P24" s="201">
        <f t="shared" si="2"/>
        <v>43330</v>
      </c>
      <c r="Q24" s="169"/>
      <c r="R24" s="42"/>
      <c r="S24" s="30"/>
      <c r="T24" s="30"/>
      <c r="U24" s="43"/>
    </row>
    <row r="25" spans="1:21" s="28" customFormat="1" ht="15.75">
      <c r="A25" s="173" t="s">
        <v>421</v>
      </c>
      <c r="B25" s="172" t="s">
        <v>240</v>
      </c>
      <c r="C25" s="192" t="s">
        <v>34</v>
      </c>
      <c r="D25" s="192" t="s">
        <v>213</v>
      </c>
      <c r="E25" s="184" t="s">
        <v>410</v>
      </c>
      <c r="F25" s="208" t="s">
        <v>404</v>
      </c>
      <c r="G25" s="184" t="s">
        <v>93</v>
      </c>
      <c r="H25" s="184" t="s">
        <v>177</v>
      </c>
      <c r="I25" s="184" t="s">
        <v>286</v>
      </c>
      <c r="J25" s="184" t="s">
        <v>411</v>
      </c>
      <c r="K25" s="212">
        <v>200000</v>
      </c>
      <c r="L25" s="213">
        <v>1</v>
      </c>
      <c r="M25" s="211">
        <f t="shared" si="0"/>
        <v>200000</v>
      </c>
      <c r="N25" s="186">
        <f t="shared" si="1"/>
        <v>18000</v>
      </c>
      <c r="O25" s="174">
        <v>10000</v>
      </c>
      <c r="P25" s="201">
        <f t="shared" si="2"/>
        <v>228000</v>
      </c>
      <c r="Q25" s="169"/>
      <c r="R25" s="42"/>
      <c r="S25" s="30"/>
      <c r="T25" s="30"/>
      <c r="U25" s="43"/>
    </row>
    <row r="26" spans="1:21" s="28" customFormat="1" ht="15.75">
      <c r="A26" s="173" t="s">
        <v>421</v>
      </c>
      <c r="B26" s="172" t="s">
        <v>240</v>
      </c>
      <c r="C26" s="192" t="s">
        <v>34</v>
      </c>
      <c r="D26" s="192" t="s">
        <v>213</v>
      </c>
      <c r="E26" s="184" t="s">
        <v>412</v>
      </c>
      <c r="F26" s="208" t="s">
        <v>404</v>
      </c>
      <c r="G26" s="184" t="s">
        <v>93</v>
      </c>
      <c r="H26" s="184" t="s">
        <v>177</v>
      </c>
      <c r="I26" s="184" t="s">
        <v>286</v>
      </c>
      <c r="J26" s="184" t="s">
        <v>405</v>
      </c>
      <c r="K26" s="212">
        <v>175000</v>
      </c>
      <c r="L26" s="213">
        <v>1</v>
      </c>
      <c r="M26" s="211">
        <f t="shared" si="0"/>
        <v>175000</v>
      </c>
      <c r="N26" s="186">
        <f t="shared" si="1"/>
        <v>15750</v>
      </c>
      <c r="O26" s="174">
        <v>1500</v>
      </c>
      <c r="P26" s="201">
        <f t="shared" si="2"/>
        <v>192250</v>
      </c>
      <c r="Q26" s="169"/>
      <c r="R26" s="42"/>
      <c r="S26" s="30"/>
      <c r="T26" s="30"/>
      <c r="U26" s="43"/>
    </row>
    <row r="27" spans="1:21" s="28" customFormat="1" ht="15.75">
      <c r="A27" s="173" t="s">
        <v>421</v>
      </c>
      <c r="B27" s="172" t="s">
        <v>240</v>
      </c>
      <c r="C27" s="192" t="s">
        <v>241</v>
      </c>
      <c r="D27" s="192" t="s">
        <v>264</v>
      </c>
      <c r="E27" s="184" t="s">
        <v>413</v>
      </c>
      <c r="F27" s="208" t="s">
        <v>404</v>
      </c>
      <c r="G27" s="184" t="s">
        <v>93</v>
      </c>
      <c r="H27" s="184" t="s">
        <v>177</v>
      </c>
      <c r="I27" s="184" t="s">
        <v>286</v>
      </c>
      <c r="J27" s="184" t="s">
        <v>414</v>
      </c>
      <c r="K27" s="212">
        <v>1500</v>
      </c>
      <c r="L27" s="213">
        <v>1</v>
      </c>
      <c r="M27" s="211">
        <f t="shared" si="0"/>
        <v>1500</v>
      </c>
      <c r="N27" s="186">
        <f t="shared" si="1"/>
        <v>135</v>
      </c>
      <c r="O27" s="174">
        <v>100</v>
      </c>
      <c r="P27" s="201">
        <f t="shared" si="2"/>
        <v>1735</v>
      </c>
      <c r="Q27" s="169"/>
      <c r="R27" s="42"/>
      <c r="S27" s="30"/>
      <c r="T27" s="30"/>
      <c r="U27" s="43"/>
    </row>
    <row r="28" spans="1:21" s="28" customFormat="1" ht="15.75">
      <c r="A28" s="173" t="s">
        <v>421</v>
      </c>
      <c r="B28" s="172" t="s">
        <v>240</v>
      </c>
      <c r="C28" s="192" t="s">
        <v>241</v>
      </c>
      <c r="D28" s="192" t="s">
        <v>264</v>
      </c>
      <c r="E28" s="184" t="s">
        <v>415</v>
      </c>
      <c r="F28" s="208" t="s">
        <v>404</v>
      </c>
      <c r="G28" s="184" t="s">
        <v>93</v>
      </c>
      <c r="H28" s="184" t="s">
        <v>177</v>
      </c>
      <c r="I28" s="184" t="s">
        <v>286</v>
      </c>
      <c r="J28" s="184" t="s">
        <v>414</v>
      </c>
      <c r="K28" s="212">
        <v>4000</v>
      </c>
      <c r="L28" s="213">
        <v>1</v>
      </c>
      <c r="M28" s="211">
        <f t="shared" si="0"/>
        <v>4000</v>
      </c>
      <c r="N28" s="186">
        <f t="shared" si="1"/>
        <v>360</v>
      </c>
      <c r="O28" s="174">
        <v>500</v>
      </c>
      <c r="P28" s="201">
        <f t="shared" si="2"/>
        <v>4860</v>
      </c>
      <c r="Q28" s="169"/>
      <c r="R28" s="42"/>
      <c r="S28" s="30"/>
      <c r="T28" s="30"/>
      <c r="U28" s="43"/>
    </row>
    <row r="29" spans="1:21" s="28" customFormat="1" ht="15.75">
      <c r="A29" s="173" t="s">
        <v>421</v>
      </c>
      <c r="B29" s="172" t="s">
        <v>240</v>
      </c>
      <c r="C29" s="192" t="s">
        <v>241</v>
      </c>
      <c r="D29" s="192" t="s">
        <v>264</v>
      </c>
      <c r="E29" s="184" t="s">
        <v>416</v>
      </c>
      <c r="F29" s="208" t="s">
        <v>404</v>
      </c>
      <c r="G29" s="184" t="s">
        <v>93</v>
      </c>
      <c r="H29" s="184" t="s">
        <v>177</v>
      </c>
      <c r="I29" s="184" t="s">
        <v>286</v>
      </c>
      <c r="J29" s="184" t="s">
        <v>417</v>
      </c>
      <c r="K29" s="186">
        <v>15000</v>
      </c>
      <c r="L29" s="213">
        <v>1</v>
      </c>
      <c r="M29" s="211">
        <f t="shared" si="0"/>
        <v>15000</v>
      </c>
      <c r="N29" s="186">
        <f t="shared" si="1"/>
        <v>1350</v>
      </c>
      <c r="O29" s="174">
        <v>2000</v>
      </c>
      <c r="P29" s="201">
        <f t="shared" si="2"/>
        <v>18350</v>
      </c>
      <c r="Q29" s="169"/>
      <c r="R29" s="42"/>
      <c r="S29" s="30"/>
      <c r="T29" s="30"/>
      <c r="U29" s="43"/>
    </row>
    <row r="30" spans="1:21" s="28" customFormat="1" ht="15.75">
      <c r="A30" s="173" t="s">
        <v>421</v>
      </c>
      <c r="B30" s="172" t="s">
        <v>240</v>
      </c>
      <c r="C30" s="192" t="s">
        <v>241</v>
      </c>
      <c r="D30" s="192" t="s">
        <v>213</v>
      </c>
      <c r="E30" s="172" t="s">
        <v>418</v>
      </c>
      <c r="F30" s="172" t="s">
        <v>419</v>
      </c>
      <c r="G30" s="184" t="s">
        <v>93</v>
      </c>
      <c r="H30" s="173" t="s">
        <v>177</v>
      </c>
      <c r="I30" s="184" t="s">
        <v>286</v>
      </c>
      <c r="J30" s="173" t="s">
        <v>420</v>
      </c>
      <c r="K30" s="178">
        <v>1000000</v>
      </c>
      <c r="L30" s="172">
        <v>1</v>
      </c>
      <c r="M30" s="211">
        <f t="shared" si="0"/>
        <v>1000000</v>
      </c>
      <c r="N30" s="186">
        <f t="shared" si="1"/>
        <v>90000</v>
      </c>
      <c r="O30" s="174">
        <v>10000</v>
      </c>
      <c r="P30" s="201">
        <f t="shared" si="2"/>
        <v>1100000</v>
      </c>
      <c r="Q30" s="169"/>
      <c r="R30" s="42"/>
      <c r="S30" s="30"/>
      <c r="T30" s="30"/>
      <c r="U30" s="43"/>
    </row>
    <row r="31" spans="1:21" s="28" customFormat="1" ht="15">
      <c r="A31" s="173"/>
      <c r="B31" s="172"/>
      <c r="C31" s="232"/>
      <c r="D31" s="232"/>
      <c r="E31" s="172"/>
      <c r="F31" s="172"/>
      <c r="G31" s="173"/>
      <c r="H31" s="173"/>
      <c r="I31" s="173"/>
      <c r="J31" s="172"/>
      <c r="K31" s="174"/>
      <c r="L31" s="173"/>
      <c r="M31" s="201"/>
      <c r="N31" s="201"/>
      <c r="O31" s="174"/>
      <c r="P31" s="201"/>
      <c r="Q31" s="169"/>
      <c r="R31" s="42"/>
      <c r="S31" s="30"/>
      <c r="T31" s="30"/>
      <c r="U31" s="43"/>
    </row>
    <row r="32" spans="1:21" s="28" customFormat="1" ht="15.75">
      <c r="A32" s="173" t="s">
        <v>450</v>
      </c>
      <c r="B32" s="173" t="s">
        <v>360</v>
      </c>
      <c r="C32" s="192" t="s">
        <v>34</v>
      </c>
      <c r="D32" s="173" t="s">
        <v>213</v>
      </c>
      <c r="E32" s="173" t="s">
        <v>436</v>
      </c>
      <c r="F32" s="173" t="s">
        <v>437</v>
      </c>
      <c r="G32" s="173" t="s">
        <v>93</v>
      </c>
      <c r="H32" s="173" t="s">
        <v>40</v>
      </c>
      <c r="I32" s="173" t="s">
        <v>32</v>
      </c>
      <c r="J32" s="173" t="s">
        <v>438</v>
      </c>
      <c r="K32" s="174">
        <v>70000000</v>
      </c>
      <c r="L32" s="173">
        <v>1</v>
      </c>
      <c r="M32" s="187">
        <v>70000000</v>
      </c>
      <c r="N32" s="201">
        <f>SUM(M32*0.09)</f>
        <v>6300000</v>
      </c>
      <c r="O32" s="201">
        <v>700000</v>
      </c>
      <c r="P32" s="201">
        <f>SUM(M32:O32)</f>
        <v>77000000</v>
      </c>
      <c r="Q32" s="169"/>
      <c r="R32" s="42"/>
      <c r="S32" s="30"/>
      <c r="T32" s="30"/>
      <c r="U32" s="43"/>
    </row>
    <row r="33" spans="1:21" s="28" customFormat="1" ht="15.75">
      <c r="A33" s="173" t="s">
        <v>450</v>
      </c>
      <c r="B33" s="173" t="s">
        <v>360</v>
      </c>
      <c r="C33" s="192" t="s">
        <v>34</v>
      </c>
      <c r="D33" s="173" t="s">
        <v>264</v>
      </c>
      <c r="E33" s="173" t="s">
        <v>439</v>
      </c>
      <c r="F33" s="173" t="s">
        <v>440</v>
      </c>
      <c r="G33" s="173" t="s">
        <v>46</v>
      </c>
      <c r="H33" s="173" t="s">
        <v>40</v>
      </c>
      <c r="I33" s="173" t="s">
        <v>32</v>
      </c>
      <c r="J33" s="173" t="s">
        <v>407</v>
      </c>
      <c r="K33" s="174">
        <v>10500</v>
      </c>
      <c r="L33" s="173">
        <v>2</v>
      </c>
      <c r="M33" s="187">
        <f>K33*L33</f>
        <v>21000</v>
      </c>
      <c r="N33" s="201">
        <f aca="true" t="shared" si="3" ref="N33:N47">SUM(M33*0.09)</f>
        <v>1890</v>
      </c>
      <c r="O33" s="201">
        <v>3000</v>
      </c>
      <c r="P33" s="201">
        <f aca="true" t="shared" si="4" ref="P33:P47">SUM(M33:O33)</f>
        <v>25890</v>
      </c>
      <c r="Q33" s="169"/>
      <c r="R33" s="42"/>
      <c r="S33" s="30"/>
      <c r="T33" s="30"/>
      <c r="U33" s="43"/>
    </row>
    <row r="34" spans="1:21" s="28" customFormat="1" ht="15.75">
      <c r="A34" s="173" t="s">
        <v>450</v>
      </c>
      <c r="B34" s="173" t="s">
        <v>360</v>
      </c>
      <c r="C34" s="192" t="s">
        <v>34</v>
      </c>
      <c r="D34" s="173" t="s">
        <v>213</v>
      </c>
      <c r="E34" s="173" t="s">
        <v>441</v>
      </c>
      <c r="F34" s="173" t="s">
        <v>437</v>
      </c>
      <c r="G34" s="173" t="s">
        <v>93</v>
      </c>
      <c r="H34" s="173" t="s">
        <v>40</v>
      </c>
      <c r="I34" s="173" t="s">
        <v>32</v>
      </c>
      <c r="J34" s="173" t="s">
        <v>442</v>
      </c>
      <c r="K34" s="174">
        <v>1000000</v>
      </c>
      <c r="L34" s="173">
        <v>1</v>
      </c>
      <c r="M34" s="187">
        <f>K34*L34</f>
        <v>1000000</v>
      </c>
      <c r="N34" s="201">
        <f t="shared" si="3"/>
        <v>90000</v>
      </c>
      <c r="O34" s="201">
        <v>10000</v>
      </c>
      <c r="P34" s="201">
        <f t="shared" si="4"/>
        <v>1100000</v>
      </c>
      <c r="Q34" s="169"/>
      <c r="R34" s="42"/>
      <c r="S34" s="30"/>
      <c r="T34" s="30"/>
      <c r="U34" s="43"/>
    </row>
    <row r="35" spans="1:21" s="28" customFormat="1" ht="15.75">
      <c r="A35" s="173" t="s">
        <v>450</v>
      </c>
      <c r="B35" s="173" t="s">
        <v>360</v>
      </c>
      <c r="C35" s="192" t="s">
        <v>34</v>
      </c>
      <c r="D35" s="173" t="s">
        <v>213</v>
      </c>
      <c r="E35" s="173" t="s">
        <v>443</v>
      </c>
      <c r="F35" s="173" t="s">
        <v>444</v>
      </c>
      <c r="G35" s="173" t="s">
        <v>93</v>
      </c>
      <c r="H35" s="173" t="s">
        <v>40</v>
      </c>
      <c r="I35" s="173" t="s">
        <v>32</v>
      </c>
      <c r="J35" s="173" t="s">
        <v>442</v>
      </c>
      <c r="K35" s="174">
        <v>500000</v>
      </c>
      <c r="L35" s="173">
        <v>1</v>
      </c>
      <c r="M35" s="187">
        <f>K35*L35</f>
        <v>500000</v>
      </c>
      <c r="N35" s="201">
        <f t="shared" si="3"/>
        <v>45000</v>
      </c>
      <c r="O35" s="201">
        <v>5000</v>
      </c>
      <c r="P35" s="201">
        <f t="shared" si="4"/>
        <v>550000</v>
      </c>
      <c r="Q35" s="169"/>
      <c r="R35" s="42"/>
      <c r="S35" s="30"/>
      <c r="T35" s="30"/>
      <c r="U35" s="43"/>
    </row>
    <row r="36" spans="1:21" s="28" customFormat="1" ht="15.75">
      <c r="A36" s="173" t="s">
        <v>450</v>
      </c>
      <c r="B36" s="173" t="s">
        <v>360</v>
      </c>
      <c r="C36" s="192" t="s">
        <v>241</v>
      </c>
      <c r="D36" s="173" t="s">
        <v>213</v>
      </c>
      <c r="E36" s="173" t="s">
        <v>445</v>
      </c>
      <c r="F36" s="173" t="s">
        <v>446</v>
      </c>
      <c r="G36" s="173" t="s">
        <v>46</v>
      </c>
      <c r="H36" s="173" t="s">
        <v>31</v>
      </c>
      <c r="I36" s="173" t="s">
        <v>32</v>
      </c>
      <c r="J36" s="173" t="s">
        <v>447</v>
      </c>
      <c r="K36" s="174">
        <v>7000</v>
      </c>
      <c r="L36" s="173">
        <v>2</v>
      </c>
      <c r="M36" s="187">
        <f>K36*L36</f>
        <v>14000</v>
      </c>
      <c r="N36" s="201">
        <f t="shared" si="3"/>
        <v>1260</v>
      </c>
      <c r="O36" s="201">
        <v>2000</v>
      </c>
      <c r="P36" s="201">
        <f t="shared" si="4"/>
        <v>17260</v>
      </c>
      <c r="Q36" s="169"/>
      <c r="R36" s="42"/>
      <c r="S36" s="30"/>
      <c r="T36" s="30"/>
      <c r="U36" s="43"/>
    </row>
    <row r="37" spans="1:21" s="28" customFormat="1" ht="15.75">
      <c r="A37" s="173" t="s">
        <v>450</v>
      </c>
      <c r="B37" s="173" t="s">
        <v>360</v>
      </c>
      <c r="C37" s="192" t="s">
        <v>241</v>
      </c>
      <c r="D37" s="173" t="s">
        <v>213</v>
      </c>
      <c r="E37" s="173" t="s">
        <v>361</v>
      </c>
      <c r="F37" s="173" t="s">
        <v>448</v>
      </c>
      <c r="G37" s="173" t="s">
        <v>93</v>
      </c>
      <c r="H37" s="173" t="s">
        <v>31</v>
      </c>
      <c r="I37" s="173" t="s">
        <v>32</v>
      </c>
      <c r="J37" s="173" t="s">
        <v>449</v>
      </c>
      <c r="K37" s="174">
        <v>5000</v>
      </c>
      <c r="L37" s="173">
        <v>6</v>
      </c>
      <c r="M37" s="187">
        <f>K37*L37</f>
        <v>30000</v>
      </c>
      <c r="N37" s="201">
        <f t="shared" si="3"/>
        <v>2700</v>
      </c>
      <c r="O37" s="201">
        <v>5000</v>
      </c>
      <c r="P37" s="201">
        <f t="shared" si="4"/>
        <v>37700</v>
      </c>
      <c r="Q37" s="169"/>
      <c r="R37" s="42"/>
      <c r="S37" s="30"/>
      <c r="T37" s="30"/>
      <c r="U37" s="43"/>
    </row>
    <row r="38" spans="1:21" s="28" customFormat="1" ht="15">
      <c r="A38" s="173"/>
      <c r="B38" s="172"/>
      <c r="C38" s="232"/>
      <c r="D38" s="232"/>
      <c r="E38" s="172"/>
      <c r="F38" s="172"/>
      <c r="G38" s="173"/>
      <c r="H38" s="173"/>
      <c r="I38" s="173"/>
      <c r="J38" s="172"/>
      <c r="K38" s="174"/>
      <c r="L38" s="173"/>
      <c r="M38" s="201"/>
      <c r="N38" s="201">
        <f t="shared" si="3"/>
        <v>0</v>
      </c>
      <c r="O38" s="174"/>
      <c r="P38" s="201">
        <f t="shared" si="4"/>
        <v>0</v>
      </c>
      <c r="Q38" s="169"/>
      <c r="R38" s="42"/>
      <c r="S38" s="30"/>
      <c r="T38" s="30"/>
      <c r="U38" s="43"/>
    </row>
    <row r="39" spans="1:21" s="28" customFormat="1" ht="15.75">
      <c r="A39" s="173" t="s">
        <v>459</v>
      </c>
      <c r="B39" s="173" t="s">
        <v>451</v>
      </c>
      <c r="C39" s="192" t="s">
        <v>34</v>
      </c>
      <c r="D39" s="173" t="s">
        <v>213</v>
      </c>
      <c r="E39" s="173" t="s">
        <v>452</v>
      </c>
      <c r="F39" s="173" t="s">
        <v>453</v>
      </c>
      <c r="G39" s="173" t="s">
        <v>293</v>
      </c>
      <c r="H39" s="173" t="s">
        <v>32</v>
      </c>
      <c r="I39" s="173" t="s">
        <v>32</v>
      </c>
      <c r="J39" s="173">
        <v>10</v>
      </c>
      <c r="K39" s="174">
        <v>150000</v>
      </c>
      <c r="L39" s="173">
        <v>1</v>
      </c>
      <c r="M39" s="187">
        <f>SUM(K39*L39)</f>
        <v>150000</v>
      </c>
      <c r="N39" s="201">
        <f t="shared" si="3"/>
        <v>13500</v>
      </c>
      <c r="O39" s="201">
        <v>7000</v>
      </c>
      <c r="P39" s="201">
        <f t="shared" si="4"/>
        <v>170500</v>
      </c>
      <c r="Q39" s="169"/>
      <c r="R39" s="42"/>
      <c r="S39" s="30"/>
      <c r="T39" s="30"/>
      <c r="U39" s="43"/>
    </row>
    <row r="40" spans="1:21" s="28" customFormat="1" ht="15.75">
      <c r="A40" s="173" t="s">
        <v>459</v>
      </c>
      <c r="B40" s="173" t="s">
        <v>451</v>
      </c>
      <c r="C40" s="192" t="s">
        <v>241</v>
      </c>
      <c r="D40" s="173" t="s">
        <v>213</v>
      </c>
      <c r="E40" s="173" t="s">
        <v>454</v>
      </c>
      <c r="F40" s="173" t="s">
        <v>455</v>
      </c>
      <c r="G40" s="173" t="s">
        <v>293</v>
      </c>
      <c r="H40" s="173" t="s">
        <v>33</v>
      </c>
      <c r="I40" s="173" t="s">
        <v>32</v>
      </c>
      <c r="J40" s="173">
        <v>25</v>
      </c>
      <c r="K40" s="174">
        <v>1000000</v>
      </c>
      <c r="L40" s="173">
        <v>1</v>
      </c>
      <c r="M40" s="187">
        <f>SUM(K40*L40)</f>
        <v>1000000</v>
      </c>
      <c r="N40" s="201">
        <f t="shared" si="3"/>
        <v>90000</v>
      </c>
      <c r="O40" s="201">
        <v>50000</v>
      </c>
      <c r="P40" s="201">
        <f t="shared" si="4"/>
        <v>1140000</v>
      </c>
      <c r="Q40" s="169"/>
      <c r="R40" s="42"/>
      <c r="S40" s="30"/>
      <c r="T40" s="30"/>
      <c r="U40" s="43"/>
    </row>
    <row r="41" spans="1:21" s="28" customFormat="1" ht="15.75">
      <c r="A41" s="173" t="s">
        <v>459</v>
      </c>
      <c r="B41" s="173" t="s">
        <v>451</v>
      </c>
      <c r="C41" s="192" t="s">
        <v>241</v>
      </c>
      <c r="D41" s="173" t="s">
        <v>213</v>
      </c>
      <c r="E41" s="173" t="s">
        <v>456</v>
      </c>
      <c r="F41" s="173" t="s">
        <v>455</v>
      </c>
      <c r="G41" s="173" t="s">
        <v>293</v>
      </c>
      <c r="H41" s="173" t="s">
        <v>47</v>
      </c>
      <c r="I41" s="173" t="s">
        <v>429</v>
      </c>
      <c r="J41" s="173">
        <v>25</v>
      </c>
      <c r="K41" s="174">
        <v>1000000</v>
      </c>
      <c r="L41" s="173">
        <v>1</v>
      </c>
      <c r="M41" s="187">
        <f>SUM(K41*L41)</f>
        <v>1000000</v>
      </c>
      <c r="N41" s="201">
        <f t="shared" si="3"/>
        <v>90000</v>
      </c>
      <c r="O41" s="201">
        <v>50000</v>
      </c>
      <c r="P41" s="201">
        <f t="shared" si="4"/>
        <v>1140000</v>
      </c>
      <c r="Q41" s="169"/>
      <c r="R41" s="42"/>
      <c r="S41" s="30"/>
      <c r="T41" s="30"/>
      <c r="U41" s="43"/>
    </row>
    <row r="42" spans="1:21" s="28" customFormat="1" ht="15.75">
      <c r="A42" s="173" t="s">
        <v>459</v>
      </c>
      <c r="B42" s="173" t="s">
        <v>451</v>
      </c>
      <c r="C42" s="192" t="s">
        <v>241</v>
      </c>
      <c r="D42" s="173" t="s">
        <v>213</v>
      </c>
      <c r="E42" s="173" t="s">
        <v>457</v>
      </c>
      <c r="F42" s="173" t="s">
        <v>458</v>
      </c>
      <c r="G42" s="173" t="s">
        <v>293</v>
      </c>
      <c r="H42" s="173" t="s">
        <v>47</v>
      </c>
      <c r="I42" s="172" t="s">
        <v>89</v>
      </c>
      <c r="J42" s="173">
        <v>30</v>
      </c>
      <c r="K42" s="174">
        <v>500000</v>
      </c>
      <c r="L42" s="173">
        <v>1</v>
      </c>
      <c r="M42" s="187">
        <f>SUM(K42*L42)</f>
        <v>500000</v>
      </c>
      <c r="N42" s="201">
        <f t="shared" si="3"/>
        <v>45000</v>
      </c>
      <c r="O42" s="201">
        <v>25000</v>
      </c>
      <c r="P42" s="201">
        <f t="shared" si="4"/>
        <v>570000</v>
      </c>
      <c r="Q42" s="169"/>
      <c r="R42" s="42"/>
      <c r="S42" s="30"/>
      <c r="T42" s="30"/>
      <c r="U42" s="43"/>
    </row>
    <row r="43" spans="1:21" s="28" customFormat="1" ht="15">
      <c r="A43" s="173"/>
      <c r="B43" s="173"/>
      <c r="C43" s="192"/>
      <c r="D43" s="173"/>
      <c r="E43" s="173"/>
      <c r="F43" s="173"/>
      <c r="G43" s="173"/>
      <c r="H43" s="173"/>
      <c r="I43" s="172"/>
      <c r="J43" s="173"/>
      <c r="K43" s="174"/>
      <c r="L43" s="173"/>
      <c r="M43" s="187"/>
      <c r="N43" s="201"/>
      <c r="O43" s="201"/>
      <c r="P43" s="201"/>
      <c r="Q43" s="169"/>
      <c r="R43" s="42"/>
      <c r="S43" s="30"/>
      <c r="T43" s="30"/>
      <c r="U43" s="43"/>
    </row>
    <row r="44" spans="1:21" s="28" customFormat="1" ht="15">
      <c r="A44" s="173" t="s">
        <v>311</v>
      </c>
      <c r="B44" s="173" t="s">
        <v>370</v>
      </c>
      <c r="C44" s="173" t="s">
        <v>241</v>
      </c>
      <c r="D44" s="173" t="s">
        <v>213</v>
      </c>
      <c r="E44" s="173" t="s">
        <v>460</v>
      </c>
      <c r="F44" s="173" t="s">
        <v>287</v>
      </c>
      <c r="G44" s="173" t="s">
        <v>93</v>
      </c>
      <c r="H44" s="173" t="s">
        <v>40</v>
      </c>
      <c r="I44" s="173" t="s">
        <v>32</v>
      </c>
      <c r="J44" s="173">
        <v>25</v>
      </c>
      <c r="K44" s="174">
        <v>1000000</v>
      </c>
      <c r="L44" s="173">
        <v>1</v>
      </c>
      <c r="M44" s="187">
        <f>SUM(K44*L44)</f>
        <v>1000000</v>
      </c>
      <c r="N44" s="201">
        <f t="shared" si="3"/>
        <v>90000</v>
      </c>
      <c r="O44" s="201">
        <v>50000</v>
      </c>
      <c r="P44" s="201">
        <f t="shared" si="4"/>
        <v>1140000</v>
      </c>
      <c r="Q44" s="169"/>
      <c r="R44" s="42"/>
      <c r="S44" s="30"/>
      <c r="T44" s="30"/>
      <c r="U44" s="43"/>
    </row>
    <row r="45" spans="1:21" s="28" customFormat="1" ht="15">
      <c r="A45" s="173" t="s">
        <v>311</v>
      </c>
      <c r="B45" s="173" t="s">
        <v>370</v>
      </c>
      <c r="C45" s="173" t="s">
        <v>241</v>
      </c>
      <c r="D45" s="173" t="s">
        <v>213</v>
      </c>
      <c r="E45" s="173" t="s">
        <v>461</v>
      </c>
      <c r="F45" s="173" t="s">
        <v>425</v>
      </c>
      <c r="G45" s="173" t="s">
        <v>93</v>
      </c>
      <c r="H45" s="173" t="s">
        <v>40</v>
      </c>
      <c r="I45" s="173" t="s">
        <v>429</v>
      </c>
      <c r="J45" s="173">
        <v>25</v>
      </c>
      <c r="K45" s="174">
        <v>500000</v>
      </c>
      <c r="L45" s="173">
        <v>1</v>
      </c>
      <c r="M45" s="187">
        <f>SUM(K45*L45)</f>
        <v>500000</v>
      </c>
      <c r="N45" s="201">
        <f t="shared" si="3"/>
        <v>45000</v>
      </c>
      <c r="O45" s="201">
        <v>25000</v>
      </c>
      <c r="P45" s="201">
        <f t="shared" si="4"/>
        <v>570000</v>
      </c>
      <c r="Q45" s="169"/>
      <c r="R45" s="42"/>
      <c r="S45" s="30"/>
      <c r="T45" s="30"/>
      <c r="U45" s="43"/>
    </row>
    <row r="46" spans="1:21" s="28" customFormat="1" ht="15">
      <c r="A46" s="173" t="s">
        <v>311</v>
      </c>
      <c r="B46" s="173" t="s">
        <v>370</v>
      </c>
      <c r="C46" s="173" t="s">
        <v>241</v>
      </c>
      <c r="D46" s="173" t="s">
        <v>213</v>
      </c>
      <c r="E46" s="173" t="s">
        <v>462</v>
      </c>
      <c r="F46" s="173" t="s">
        <v>463</v>
      </c>
      <c r="G46" s="173" t="s">
        <v>93</v>
      </c>
      <c r="H46" s="173" t="s">
        <v>40</v>
      </c>
      <c r="I46" s="173" t="s">
        <v>89</v>
      </c>
      <c r="J46" s="173">
        <v>25</v>
      </c>
      <c r="K46" s="174">
        <v>1000000</v>
      </c>
      <c r="L46" s="173">
        <v>1</v>
      </c>
      <c r="M46" s="187">
        <f>SUM(K46*L46)</f>
        <v>1000000</v>
      </c>
      <c r="N46" s="201">
        <f t="shared" si="3"/>
        <v>90000</v>
      </c>
      <c r="O46" s="201">
        <v>50000</v>
      </c>
      <c r="P46" s="201">
        <f t="shared" si="4"/>
        <v>1140000</v>
      </c>
      <c r="Q46" s="169"/>
      <c r="R46" s="42"/>
      <c r="S46" s="30"/>
      <c r="T46" s="30"/>
      <c r="U46" s="43"/>
    </row>
    <row r="47" spans="1:21" s="28" customFormat="1" ht="15">
      <c r="A47" s="173" t="s">
        <v>311</v>
      </c>
      <c r="B47" s="173" t="s">
        <v>370</v>
      </c>
      <c r="C47" s="173" t="s">
        <v>34</v>
      </c>
      <c r="D47" s="173" t="s">
        <v>213</v>
      </c>
      <c r="E47" s="173" t="s">
        <v>464</v>
      </c>
      <c r="F47" s="173" t="s">
        <v>465</v>
      </c>
      <c r="G47" s="173" t="s">
        <v>93</v>
      </c>
      <c r="H47" s="173" t="s">
        <v>40</v>
      </c>
      <c r="I47" s="173" t="s">
        <v>32</v>
      </c>
      <c r="J47" s="172">
        <v>20</v>
      </c>
      <c r="K47" s="174">
        <v>1000000</v>
      </c>
      <c r="L47" s="173">
        <v>1</v>
      </c>
      <c r="M47" s="187">
        <f>SUM(K47*L47)</f>
        <v>1000000</v>
      </c>
      <c r="N47" s="201">
        <f t="shared" si="3"/>
        <v>90000</v>
      </c>
      <c r="O47" s="201">
        <v>50000</v>
      </c>
      <c r="P47" s="201">
        <f t="shared" si="4"/>
        <v>1140000</v>
      </c>
      <c r="Q47" s="169"/>
      <c r="R47" s="42"/>
      <c r="S47" s="30"/>
      <c r="T47" s="30"/>
      <c r="U47" s="43"/>
    </row>
    <row r="48" spans="1:21" s="28" customFormat="1" ht="15">
      <c r="A48" s="173"/>
      <c r="B48" s="172"/>
      <c r="C48" s="232"/>
      <c r="D48" s="232"/>
      <c r="E48" s="172"/>
      <c r="F48" s="172"/>
      <c r="G48" s="173"/>
      <c r="H48" s="173"/>
      <c r="I48" s="173"/>
      <c r="J48" s="172"/>
      <c r="K48" s="174"/>
      <c r="L48" s="173"/>
      <c r="M48" s="201"/>
      <c r="N48" s="201"/>
      <c r="O48" s="174"/>
      <c r="P48" s="201"/>
      <c r="Q48" s="169"/>
      <c r="R48" s="42"/>
      <c r="S48" s="30"/>
      <c r="T48" s="30"/>
      <c r="U48" s="43"/>
    </row>
    <row r="49" spans="1:21" s="28" customFormat="1" ht="15.75">
      <c r="A49" s="173" t="s">
        <v>320</v>
      </c>
      <c r="B49" s="172" t="s">
        <v>240</v>
      </c>
      <c r="C49" s="192" t="s">
        <v>241</v>
      </c>
      <c r="D49" s="192" t="s">
        <v>213</v>
      </c>
      <c r="E49" s="172" t="s">
        <v>371</v>
      </c>
      <c r="F49" s="208" t="s">
        <v>404</v>
      </c>
      <c r="G49" s="172" t="s">
        <v>372</v>
      </c>
      <c r="H49" s="172" t="s">
        <v>40</v>
      </c>
      <c r="I49" s="172" t="s">
        <v>32</v>
      </c>
      <c r="J49" s="172" t="s">
        <v>373</v>
      </c>
      <c r="K49" s="190">
        <v>100000</v>
      </c>
      <c r="L49" s="172">
        <v>1</v>
      </c>
      <c r="M49" s="190">
        <f>K49*L49</f>
        <v>100000</v>
      </c>
      <c r="N49" s="190">
        <f>M49*0.09</f>
        <v>9000</v>
      </c>
      <c r="O49" s="177">
        <v>5000</v>
      </c>
      <c r="P49" s="190">
        <f>O49+N49+M49</f>
        <v>114000</v>
      </c>
      <c r="Q49" s="169"/>
      <c r="R49" s="42"/>
      <c r="S49" s="30"/>
      <c r="T49" s="30"/>
      <c r="U49" s="43"/>
    </row>
    <row r="50" spans="1:21" s="28" customFormat="1" ht="15.75">
      <c r="A50" s="173" t="s">
        <v>320</v>
      </c>
      <c r="B50" s="172" t="s">
        <v>240</v>
      </c>
      <c r="C50" s="192" t="s">
        <v>44</v>
      </c>
      <c r="D50" s="192" t="s">
        <v>213</v>
      </c>
      <c r="E50" s="172" t="s">
        <v>374</v>
      </c>
      <c r="F50" s="172" t="s">
        <v>422</v>
      </c>
      <c r="G50" s="172" t="s">
        <v>372</v>
      </c>
      <c r="H50" s="172" t="s">
        <v>31</v>
      </c>
      <c r="I50" s="172" t="s">
        <v>89</v>
      </c>
      <c r="J50" s="172" t="s">
        <v>373</v>
      </c>
      <c r="K50" s="190">
        <v>10000</v>
      </c>
      <c r="L50" s="172">
        <v>1</v>
      </c>
      <c r="M50" s="190">
        <f aca="true" t="shared" si="5" ref="M50:M57">K50*L50</f>
        <v>10000</v>
      </c>
      <c r="N50" s="190">
        <f aca="true" t="shared" si="6" ref="N50:N57">M50*0.09</f>
        <v>900</v>
      </c>
      <c r="O50" s="177">
        <v>1000</v>
      </c>
      <c r="P50" s="190">
        <f aca="true" t="shared" si="7" ref="P50:P57">O50+N50+M50</f>
        <v>11900</v>
      </c>
      <c r="Q50" s="169"/>
      <c r="R50" s="42"/>
      <c r="S50" s="30"/>
      <c r="T50" s="30"/>
      <c r="U50" s="43"/>
    </row>
    <row r="51" spans="1:21" s="28" customFormat="1" ht="15.75">
      <c r="A51" s="173" t="s">
        <v>320</v>
      </c>
      <c r="B51" s="172" t="s">
        <v>240</v>
      </c>
      <c r="C51" s="192" t="s">
        <v>241</v>
      </c>
      <c r="D51" s="192" t="s">
        <v>264</v>
      </c>
      <c r="E51" s="172" t="s">
        <v>375</v>
      </c>
      <c r="F51" s="172" t="s">
        <v>423</v>
      </c>
      <c r="G51" s="172" t="s">
        <v>376</v>
      </c>
      <c r="H51" s="172" t="s">
        <v>40</v>
      </c>
      <c r="I51" s="172" t="s">
        <v>89</v>
      </c>
      <c r="J51" s="172">
        <v>10</v>
      </c>
      <c r="K51" s="190">
        <v>5000</v>
      </c>
      <c r="L51" s="172">
        <v>1</v>
      </c>
      <c r="M51" s="190">
        <f t="shared" si="5"/>
        <v>5000</v>
      </c>
      <c r="N51" s="190">
        <f t="shared" si="6"/>
        <v>450</v>
      </c>
      <c r="O51" s="177">
        <v>200</v>
      </c>
      <c r="P51" s="190">
        <f t="shared" si="7"/>
        <v>5650</v>
      </c>
      <c r="Q51" s="169"/>
      <c r="R51" s="42"/>
      <c r="S51" s="30"/>
      <c r="T51" s="30"/>
      <c r="U51" s="43"/>
    </row>
    <row r="52" spans="1:21" s="28" customFormat="1" ht="15.75">
      <c r="A52" s="173" t="s">
        <v>320</v>
      </c>
      <c r="B52" s="172" t="s">
        <v>240</v>
      </c>
      <c r="C52" s="192" t="s">
        <v>241</v>
      </c>
      <c r="D52" s="192" t="s">
        <v>264</v>
      </c>
      <c r="E52" s="172" t="s">
        <v>377</v>
      </c>
      <c r="F52" s="172" t="s">
        <v>424</v>
      </c>
      <c r="G52" s="172" t="s">
        <v>372</v>
      </c>
      <c r="H52" s="172" t="s">
        <v>40</v>
      </c>
      <c r="I52" s="172" t="s">
        <v>89</v>
      </c>
      <c r="J52" s="172" t="s">
        <v>378</v>
      </c>
      <c r="K52" s="190">
        <v>25000</v>
      </c>
      <c r="L52" s="172">
        <v>2</v>
      </c>
      <c r="M52" s="190">
        <f t="shared" si="5"/>
        <v>50000</v>
      </c>
      <c r="N52" s="190">
        <f t="shared" si="6"/>
        <v>4500</v>
      </c>
      <c r="O52" s="177">
        <v>4000</v>
      </c>
      <c r="P52" s="190">
        <f t="shared" si="7"/>
        <v>58500</v>
      </c>
      <c r="Q52" s="169"/>
      <c r="R52" s="42"/>
      <c r="S52" s="30"/>
      <c r="T52" s="30"/>
      <c r="U52" s="43"/>
    </row>
    <row r="53" spans="1:21" s="28" customFormat="1" ht="15.75">
      <c r="A53" s="173" t="s">
        <v>320</v>
      </c>
      <c r="B53" s="172" t="s">
        <v>240</v>
      </c>
      <c r="C53" s="192" t="s">
        <v>241</v>
      </c>
      <c r="D53" s="192" t="s">
        <v>264</v>
      </c>
      <c r="E53" s="172" t="s">
        <v>322</v>
      </c>
      <c r="F53" s="172" t="s">
        <v>425</v>
      </c>
      <c r="G53" s="172" t="s">
        <v>372</v>
      </c>
      <c r="H53" s="172" t="s">
        <v>40</v>
      </c>
      <c r="I53" s="172" t="s">
        <v>32</v>
      </c>
      <c r="J53" s="172" t="s">
        <v>373</v>
      </c>
      <c r="K53" s="190">
        <v>50000</v>
      </c>
      <c r="L53" s="172">
        <v>1</v>
      </c>
      <c r="M53" s="190">
        <f t="shared" si="5"/>
        <v>50000</v>
      </c>
      <c r="N53" s="190">
        <f t="shared" si="6"/>
        <v>4500</v>
      </c>
      <c r="O53" s="177">
        <v>4000</v>
      </c>
      <c r="P53" s="190">
        <f t="shared" si="7"/>
        <v>58500</v>
      </c>
      <c r="Q53" s="169"/>
      <c r="R53" s="42"/>
      <c r="S53" s="30"/>
      <c r="T53" s="30"/>
      <c r="U53" s="43"/>
    </row>
    <row r="54" spans="1:21" s="28" customFormat="1" ht="15.75">
      <c r="A54" s="173" t="s">
        <v>320</v>
      </c>
      <c r="B54" s="172" t="s">
        <v>240</v>
      </c>
      <c r="C54" s="192" t="s">
        <v>241</v>
      </c>
      <c r="D54" s="192" t="s">
        <v>264</v>
      </c>
      <c r="E54" s="172" t="s">
        <v>379</v>
      </c>
      <c r="F54" s="172" t="s">
        <v>426</v>
      </c>
      <c r="G54" s="172" t="s">
        <v>376</v>
      </c>
      <c r="H54" s="172" t="s">
        <v>31</v>
      </c>
      <c r="I54" s="172" t="s">
        <v>89</v>
      </c>
      <c r="J54" s="172">
        <v>2</v>
      </c>
      <c r="K54" s="190">
        <v>10000</v>
      </c>
      <c r="L54" s="172">
        <v>1</v>
      </c>
      <c r="M54" s="190">
        <f t="shared" si="5"/>
        <v>10000</v>
      </c>
      <c r="N54" s="190">
        <f t="shared" si="6"/>
        <v>900</v>
      </c>
      <c r="O54" s="177">
        <v>1000</v>
      </c>
      <c r="P54" s="190">
        <f t="shared" si="7"/>
        <v>11900</v>
      </c>
      <c r="Q54" s="169"/>
      <c r="R54" s="42"/>
      <c r="S54" s="30"/>
      <c r="T54" s="30"/>
      <c r="U54" s="43"/>
    </row>
    <row r="55" spans="1:21" s="28" customFormat="1" ht="31.5">
      <c r="A55" s="173" t="s">
        <v>320</v>
      </c>
      <c r="B55" s="172" t="s">
        <v>240</v>
      </c>
      <c r="C55" s="192" t="s">
        <v>34</v>
      </c>
      <c r="D55" s="192" t="s">
        <v>213</v>
      </c>
      <c r="E55" s="172" t="s">
        <v>380</v>
      </c>
      <c r="F55" s="208" t="s">
        <v>404</v>
      </c>
      <c r="G55" s="172" t="s">
        <v>376</v>
      </c>
      <c r="H55" s="172" t="s">
        <v>40</v>
      </c>
      <c r="I55" s="172" t="s">
        <v>89</v>
      </c>
      <c r="J55" s="172" t="s">
        <v>373</v>
      </c>
      <c r="K55" s="190">
        <v>15000</v>
      </c>
      <c r="L55" s="172">
        <v>1</v>
      </c>
      <c r="M55" s="190">
        <f t="shared" si="5"/>
        <v>15000</v>
      </c>
      <c r="N55" s="190">
        <f t="shared" si="6"/>
        <v>1350</v>
      </c>
      <c r="O55" s="177">
        <v>2000</v>
      </c>
      <c r="P55" s="190">
        <f t="shared" si="7"/>
        <v>18350</v>
      </c>
      <c r="Q55" s="169"/>
      <c r="R55" s="42"/>
      <c r="S55" s="30"/>
      <c r="T55" s="30"/>
      <c r="U55" s="43"/>
    </row>
    <row r="56" spans="1:21" s="28" customFormat="1" ht="15.75">
      <c r="A56" s="173" t="s">
        <v>320</v>
      </c>
      <c r="B56" s="172" t="s">
        <v>240</v>
      </c>
      <c r="C56" s="192" t="s">
        <v>241</v>
      </c>
      <c r="D56" s="192" t="s">
        <v>213</v>
      </c>
      <c r="E56" s="172" t="s">
        <v>381</v>
      </c>
      <c r="F56" s="208" t="s">
        <v>404</v>
      </c>
      <c r="G56" s="172" t="s">
        <v>372</v>
      </c>
      <c r="H56" s="172" t="s">
        <v>40</v>
      </c>
      <c r="I56" s="172" t="s">
        <v>32</v>
      </c>
      <c r="J56" s="172" t="s">
        <v>373</v>
      </c>
      <c r="K56" s="190">
        <v>200000</v>
      </c>
      <c r="L56" s="172">
        <v>1</v>
      </c>
      <c r="M56" s="190">
        <f t="shared" si="5"/>
        <v>200000</v>
      </c>
      <c r="N56" s="190">
        <f t="shared" si="6"/>
        <v>18000</v>
      </c>
      <c r="O56" s="177">
        <v>10000</v>
      </c>
      <c r="P56" s="190">
        <f t="shared" si="7"/>
        <v>228000</v>
      </c>
      <c r="Q56" s="169"/>
      <c r="R56" s="42"/>
      <c r="S56" s="30"/>
      <c r="T56" s="30"/>
      <c r="U56" s="43"/>
    </row>
    <row r="57" spans="1:21" s="28" customFormat="1" ht="15.75">
      <c r="A57" s="173" t="s">
        <v>320</v>
      </c>
      <c r="B57" s="172" t="s">
        <v>240</v>
      </c>
      <c r="C57" s="192" t="s">
        <v>34</v>
      </c>
      <c r="D57" s="192" t="s">
        <v>213</v>
      </c>
      <c r="E57" s="172" t="s">
        <v>382</v>
      </c>
      <c r="F57" s="172" t="s">
        <v>427</v>
      </c>
      <c r="G57" s="172" t="s">
        <v>372</v>
      </c>
      <c r="H57" s="172" t="s">
        <v>40</v>
      </c>
      <c r="I57" s="172" t="s">
        <v>32</v>
      </c>
      <c r="J57" s="172" t="s">
        <v>373</v>
      </c>
      <c r="K57" s="190">
        <v>10000</v>
      </c>
      <c r="L57" s="172">
        <v>1</v>
      </c>
      <c r="M57" s="190">
        <f t="shared" si="5"/>
        <v>10000</v>
      </c>
      <c r="N57" s="190">
        <f t="shared" si="6"/>
        <v>900</v>
      </c>
      <c r="O57" s="177">
        <v>1000</v>
      </c>
      <c r="P57" s="190">
        <f t="shared" si="7"/>
        <v>11900</v>
      </c>
      <c r="Q57" s="169"/>
      <c r="R57" s="42"/>
      <c r="S57" s="30"/>
      <c r="T57" s="30"/>
      <c r="U57" s="43"/>
    </row>
    <row r="58" spans="1:21" s="28" customFormat="1" ht="15">
      <c r="A58" s="173"/>
      <c r="B58" s="172"/>
      <c r="C58" s="232"/>
      <c r="D58" s="232"/>
      <c r="E58" s="172"/>
      <c r="F58" s="172"/>
      <c r="G58" s="173"/>
      <c r="H58" s="173"/>
      <c r="I58" s="173"/>
      <c r="J58" s="172"/>
      <c r="K58" s="174"/>
      <c r="L58" s="173"/>
      <c r="M58" s="201"/>
      <c r="N58" s="201"/>
      <c r="O58" s="174"/>
      <c r="P58" s="201"/>
      <c r="Q58" s="169"/>
      <c r="R58" s="42"/>
      <c r="S58" s="30"/>
      <c r="T58" s="30"/>
      <c r="U58" s="43"/>
    </row>
    <row r="59" spans="1:21" s="28" customFormat="1" ht="79.5">
      <c r="A59" s="173" t="s">
        <v>346</v>
      </c>
      <c r="B59" s="172" t="s">
        <v>240</v>
      </c>
      <c r="C59" s="192" t="s">
        <v>241</v>
      </c>
      <c r="D59" s="192" t="s">
        <v>199</v>
      </c>
      <c r="E59" s="207" t="s">
        <v>324</v>
      </c>
      <c r="F59" s="193" t="s">
        <v>325</v>
      </c>
      <c r="G59" s="173" t="s">
        <v>93</v>
      </c>
      <c r="H59" s="173" t="s">
        <v>232</v>
      </c>
      <c r="I59" s="173" t="s">
        <v>47</v>
      </c>
      <c r="J59" s="172" t="s">
        <v>326</v>
      </c>
      <c r="K59" s="174">
        <v>50000</v>
      </c>
      <c r="L59" s="173">
        <v>1</v>
      </c>
      <c r="M59" s="174">
        <f aca="true" t="shared" si="8" ref="M59:M66">SUM(K59*L59)</f>
        <v>50000</v>
      </c>
      <c r="N59" s="174">
        <f aca="true" t="shared" si="9" ref="N59:N66">SUM(M59*0.09)</f>
        <v>4500</v>
      </c>
      <c r="O59" s="174">
        <v>4000</v>
      </c>
      <c r="P59" s="187">
        <f aca="true" t="shared" si="10" ref="P59:P66">SUM(M59:O59)</f>
        <v>58500</v>
      </c>
      <c r="Q59" s="169"/>
      <c r="R59" s="42"/>
      <c r="S59" s="30"/>
      <c r="T59" s="30"/>
      <c r="U59" s="43"/>
    </row>
    <row r="60" spans="1:21" s="28" customFormat="1" ht="127.5">
      <c r="A60" s="173" t="s">
        <v>346</v>
      </c>
      <c r="B60" s="172" t="s">
        <v>240</v>
      </c>
      <c r="C60" s="192" t="s">
        <v>241</v>
      </c>
      <c r="D60" s="192" t="s">
        <v>213</v>
      </c>
      <c r="E60" s="173" t="s">
        <v>327</v>
      </c>
      <c r="F60" s="193" t="s">
        <v>328</v>
      </c>
      <c r="G60" s="173" t="s">
        <v>93</v>
      </c>
      <c r="H60" s="173" t="s">
        <v>235</v>
      </c>
      <c r="I60" s="173" t="s">
        <v>47</v>
      </c>
      <c r="J60" s="172" t="s">
        <v>329</v>
      </c>
      <c r="K60" s="174">
        <v>10000</v>
      </c>
      <c r="L60" s="173">
        <v>2</v>
      </c>
      <c r="M60" s="174">
        <f t="shared" si="8"/>
        <v>20000</v>
      </c>
      <c r="N60" s="174">
        <f t="shared" si="9"/>
        <v>1800</v>
      </c>
      <c r="O60" s="174">
        <v>4000</v>
      </c>
      <c r="P60" s="187">
        <f t="shared" si="10"/>
        <v>25800</v>
      </c>
      <c r="Q60" s="169"/>
      <c r="R60" s="42"/>
      <c r="S60" s="30"/>
      <c r="T60" s="30"/>
      <c r="U60" s="43"/>
    </row>
    <row r="61" spans="1:21" s="28" customFormat="1" ht="79.5">
      <c r="A61" s="173" t="s">
        <v>346</v>
      </c>
      <c r="B61" s="172" t="s">
        <v>240</v>
      </c>
      <c r="C61" s="192" t="s">
        <v>241</v>
      </c>
      <c r="D61" s="192" t="s">
        <v>213</v>
      </c>
      <c r="E61" s="173" t="s">
        <v>330</v>
      </c>
      <c r="F61" s="193" t="s">
        <v>331</v>
      </c>
      <c r="G61" s="173" t="s">
        <v>93</v>
      </c>
      <c r="H61" s="173" t="s">
        <v>232</v>
      </c>
      <c r="I61" s="173" t="s">
        <v>286</v>
      </c>
      <c r="J61" s="172" t="s">
        <v>332</v>
      </c>
      <c r="K61" s="174">
        <v>250000</v>
      </c>
      <c r="L61" s="173">
        <v>1</v>
      </c>
      <c r="M61" s="174">
        <f t="shared" si="8"/>
        <v>250000</v>
      </c>
      <c r="N61" s="174">
        <f t="shared" si="9"/>
        <v>22500</v>
      </c>
      <c r="O61" s="174">
        <v>10000</v>
      </c>
      <c r="P61" s="187">
        <f t="shared" si="10"/>
        <v>282500</v>
      </c>
      <c r="Q61" s="169"/>
      <c r="R61" s="42"/>
      <c r="S61" s="30"/>
      <c r="T61" s="30"/>
      <c r="U61" s="43"/>
    </row>
    <row r="62" spans="1:21" s="28" customFormat="1" ht="111.75">
      <c r="A62" s="173" t="s">
        <v>346</v>
      </c>
      <c r="B62" s="172" t="s">
        <v>240</v>
      </c>
      <c r="C62" s="192" t="s">
        <v>241</v>
      </c>
      <c r="D62" s="192" t="s">
        <v>213</v>
      </c>
      <c r="E62" s="173" t="s">
        <v>334</v>
      </c>
      <c r="F62" s="193" t="s">
        <v>335</v>
      </c>
      <c r="G62" s="173" t="s">
        <v>93</v>
      </c>
      <c r="H62" s="173" t="s">
        <v>232</v>
      </c>
      <c r="I62" s="173" t="s">
        <v>47</v>
      </c>
      <c r="J62" s="172" t="s">
        <v>326</v>
      </c>
      <c r="K62" s="174">
        <v>5000</v>
      </c>
      <c r="L62" s="173">
        <v>1</v>
      </c>
      <c r="M62" s="174">
        <f t="shared" si="8"/>
        <v>5000</v>
      </c>
      <c r="N62" s="174">
        <f t="shared" si="9"/>
        <v>450</v>
      </c>
      <c r="O62" s="174">
        <v>500</v>
      </c>
      <c r="P62" s="187">
        <f t="shared" si="10"/>
        <v>5950</v>
      </c>
      <c r="Q62" s="169"/>
      <c r="R62" s="42"/>
      <c r="S62" s="30"/>
      <c r="T62" s="30"/>
      <c r="U62" s="43"/>
    </row>
    <row r="63" spans="1:21" s="28" customFormat="1" ht="127.5">
      <c r="A63" s="173" t="s">
        <v>346</v>
      </c>
      <c r="B63" s="172" t="s">
        <v>240</v>
      </c>
      <c r="C63" s="192" t="s">
        <v>241</v>
      </c>
      <c r="D63" s="192" t="s">
        <v>213</v>
      </c>
      <c r="E63" s="173" t="s">
        <v>336</v>
      </c>
      <c r="F63" s="193" t="s">
        <v>337</v>
      </c>
      <c r="G63" s="173" t="s">
        <v>93</v>
      </c>
      <c r="H63" s="173" t="s">
        <v>235</v>
      </c>
      <c r="I63" s="173" t="s">
        <v>286</v>
      </c>
      <c r="J63" s="172" t="s">
        <v>338</v>
      </c>
      <c r="K63" s="174">
        <v>1000</v>
      </c>
      <c r="L63" s="173">
        <v>4</v>
      </c>
      <c r="M63" s="174">
        <f t="shared" si="8"/>
        <v>4000</v>
      </c>
      <c r="N63" s="174">
        <f t="shared" si="9"/>
        <v>360</v>
      </c>
      <c r="O63" s="174">
        <v>500</v>
      </c>
      <c r="P63" s="187">
        <f t="shared" si="10"/>
        <v>4860</v>
      </c>
      <c r="Q63" s="169"/>
      <c r="R63" s="42"/>
      <c r="S63" s="30"/>
      <c r="T63" s="30"/>
      <c r="U63" s="43"/>
    </row>
    <row r="64" spans="1:21" s="28" customFormat="1" ht="48">
      <c r="A64" s="173" t="s">
        <v>346</v>
      </c>
      <c r="B64" s="172" t="s">
        <v>240</v>
      </c>
      <c r="C64" s="192" t="s">
        <v>241</v>
      </c>
      <c r="D64" s="192" t="s">
        <v>213</v>
      </c>
      <c r="E64" s="172" t="s">
        <v>339</v>
      </c>
      <c r="F64" s="193" t="s">
        <v>340</v>
      </c>
      <c r="G64" s="173" t="s">
        <v>46</v>
      </c>
      <c r="H64" s="173" t="s">
        <v>235</v>
      </c>
      <c r="I64" s="173" t="s">
        <v>47</v>
      </c>
      <c r="J64" s="172" t="s">
        <v>321</v>
      </c>
      <c r="K64" s="174">
        <v>5000</v>
      </c>
      <c r="L64" s="173">
        <v>2</v>
      </c>
      <c r="M64" s="174">
        <f t="shared" si="8"/>
        <v>10000</v>
      </c>
      <c r="N64" s="174">
        <f t="shared" si="9"/>
        <v>900</v>
      </c>
      <c r="O64" s="174">
        <v>500</v>
      </c>
      <c r="P64" s="187">
        <f t="shared" si="10"/>
        <v>11400</v>
      </c>
      <c r="Q64" s="169"/>
      <c r="R64" s="42"/>
      <c r="S64" s="30"/>
      <c r="T64" s="30"/>
      <c r="U64" s="43"/>
    </row>
    <row r="65" spans="1:21" s="28" customFormat="1" ht="79.5">
      <c r="A65" s="173" t="s">
        <v>346</v>
      </c>
      <c r="B65" s="172" t="s">
        <v>240</v>
      </c>
      <c r="C65" s="192" t="s">
        <v>241</v>
      </c>
      <c r="D65" s="192" t="s">
        <v>213</v>
      </c>
      <c r="E65" s="183" t="s">
        <v>341</v>
      </c>
      <c r="F65" s="193" t="s">
        <v>342</v>
      </c>
      <c r="G65" s="173" t="s">
        <v>46</v>
      </c>
      <c r="H65" s="173" t="s">
        <v>235</v>
      </c>
      <c r="I65" s="173" t="s">
        <v>47</v>
      </c>
      <c r="J65" s="172" t="s">
        <v>321</v>
      </c>
      <c r="K65" s="174">
        <v>100000</v>
      </c>
      <c r="L65" s="173">
        <v>1</v>
      </c>
      <c r="M65" s="174">
        <f t="shared" si="8"/>
        <v>100000</v>
      </c>
      <c r="N65" s="174">
        <f t="shared" si="9"/>
        <v>9000</v>
      </c>
      <c r="O65" s="174">
        <v>4000</v>
      </c>
      <c r="P65" s="187">
        <f t="shared" si="10"/>
        <v>113000</v>
      </c>
      <c r="Q65" s="169"/>
      <c r="R65" s="42"/>
      <c r="S65" s="30"/>
      <c r="T65" s="30"/>
      <c r="U65" s="43"/>
    </row>
    <row r="66" spans="1:21" s="28" customFormat="1" ht="63.75">
      <c r="A66" s="173" t="s">
        <v>346</v>
      </c>
      <c r="B66" s="172" t="s">
        <v>240</v>
      </c>
      <c r="C66" s="192" t="s">
        <v>241</v>
      </c>
      <c r="D66" s="192" t="s">
        <v>213</v>
      </c>
      <c r="E66" s="172" t="s">
        <v>343</v>
      </c>
      <c r="F66" s="193" t="s">
        <v>344</v>
      </c>
      <c r="G66" s="173" t="s">
        <v>46</v>
      </c>
      <c r="H66" s="173" t="s">
        <v>345</v>
      </c>
      <c r="I66" s="173" t="s">
        <v>286</v>
      </c>
      <c r="J66" s="172" t="s">
        <v>321</v>
      </c>
      <c r="K66" s="174">
        <v>5000</v>
      </c>
      <c r="L66" s="173">
        <v>2</v>
      </c>
      <c r="M66" s="174">
        <f t="shared" si="8"/>
        <v>10000</v>
      </c>
      <c r="N66" s="174">
        <f t="shared" si="9"/>
        <v>900</v>
      </c>
      <c r="O66" s="174">
        <v>500</v>
      </c>
      <c r="P66" s="187">
        <f t="shared" si="10"/>
        <v>11400</v>
      </c>
      <c r="Q66" s="169"/>
      <c r="R66" s="42"/>
      <c r="S66" s="30"/>
      <c r="T66" s="30"/>
      <c r="U66" s="43"/>
    </row>
    <row r="67" spans="1:21" s="28" customFormat="1" ht="15">
      <c r="A67" s="173"/>
      <c r="B67" s="172"/>
      <c r="C67" s="192"/>
      <c r="D67" s="192"/>
      <c r="E67" s="172"/>
      <c r="F67" s="172"/>
      <c r="G67" s="173"/>
      <c r="H67" s="173"/>
      <c r="I67" s="173"/>
      <c r="J67" s="172"/>
      <c r="K67" s="174"/>
      <c r="L67" s="173"/>
      <c r="M67" s="201"/>
      <c r="N67" s="201"/>
      <c r="O67" s="174"/>
      <c r="P67" s="201"/>
      <c r="Q67" s="169"/>
      <c r="R67" s="42"/>
      <c r="S67" s="30"/>
      <c r="T67" s="30"/>
      <c r="U67" s="43"/>
    </row>
    <row r="68" spans="1:21" s="28" customFormat="1" ht="31.5">
      <c r="A68" s="173" t="s">
        <v>466</v>
      </c>
      <c r="B68" s="172" t="s">
        <v>240</v>
      </c>
      <c r="C68" s="192" t="s">
        <v>241</v>
      </c>
      <c r="D68" s="192" t="s">
        <v>213</v>
      </c>
      <c r="E68" s="172" t="s">
        <v>418</v>
      </c>
      <c r="F68" s="172" t="s">
        <v>467</v>
      </c>
      <c r="G68" s="184" t="s">
        <v>93</v>
      </c>
      <c r="H68" s="173" t="s">
        <v>177</v>
      </c>
      <c r="I68" s="184" t="s">
        <v>286</v>
      </c>
      <c r="J68" s="173" t="s">
        <v>420</v>
      </c>
      <c r="K68" s="178">
        <v>1000000</v>
      </c>
      <c r="L68" s="172">
        <v>1</v>
      </c>
      <c r="M68" s="211">
        <f aca="true" t="shared" si="11" ref="M68:M73">SUM(K68*L68)</f>
        <v>1000000</v>
      </c>
      <c r="N68" s="186">
        <f aca="true" t="shared" si="12" ref="N68:N73">SUM(M68*0.09)</f>
        <v>90000</v>
      </c>
      <c r="O68" s="174">
        <v>10000</v>
      </c>
      <c r="P68" s="201">
        <f aca="true" t="shared" si="13" ref="P68:P73">SUM(M68:O68)</f>
        <v>1100000</v>
      </c>
      <c r="Q68" s="169"/>
      <c r="R68" s="42"/>
      <c r="S68" s="30"/>
      <c r="T68" s="30"/>
      <c r="U68" s="43"/>
    </row>
    <row r="69" spans="1:21" s="28" customFormat="1" ht="15.75">
      <c r="A69" s="173" t="s">
        <v>466</v>
      </c>
      <c r="B69" s="172" t="s">
        <v>240</v>
      </c>
      <c r="C69" s="192" t="s">
        <v>34</v>
      </c>
      <c r="D69" s="192" t="s">
        <v>213</v>
      </c>
      <c r="E69" s="184" t="s">
        <v>408</v>
      </c>
      <c r="F69" s="208" t="s">
        <v>468</v>
      </c>
      <c r="G69" s="184" t="s">
        <v>93</v>
      </c>
      <c r="H69" s="184" t="s">
        <v>177</v>
      </c>
      <c r="I69" s="184" t="s">
        <v>286</v>
      </c>
      <c r="J69" s="184" t="s">
        <v>405</v>
      </c>
      <c r="K69" s="212">
        <v>155000</v>
      </c>
      <c r="L69" s="213">
        <v>1</v>
      </c>
      <c r="M69" s="211">
        <f t="shared" si="11"/>
        <v>155000</v>
      </c>
      <c r="N69" s="186">
        <f t="shared" si="12"/>
        <v>13950</v>
      </c>
      <c r="O69" s="174">
        <v>10000</v>
      </c>
      <c r="P69" s="201">
        <f t="shared" si="13"/>
        <v>178950</v>
      </c>
      <c r="Q69" s="169"/>
      <c r="R69" s="42"/>
      <c r="S69" s="30"/>
      <c r="T69" s="30"/>
      <c r="U69" s="43"/>
    </row>
    <row r="70" spans="1:21" s="28" customFormat="1" ht="15.75">
      <c r="A70" s="173" t="s">
        <v>466</v>
      </c>
      <c r="B70" s="172" t="s">
        <v>240</v>
      </c>
      <c r="C70" s="192" t="s">
        <v>34</v>
      </c>
      <c r="D70" s="192" t="s">
        <v>213</v>
      </c>
      <c r="E70" s="184" t="s">
        <v>409</v>
      </c>
      <c r="F70" s="208" t="s">
        <v>468</v>
      </c>
      <c r="G70" s="184" t="s">
        <v>93</v>
      </c>
      <c r="H70" s="184" t="s">
        <v>177</v>
      </c>
      <c r="I70" s="184" t="s">
        <v>286</v>
      </c>
      <c r="J70" s="184" t="s">
        <v>405</v>
      </c>
      <c r="K70" s="212">
        <v>37000</v>
      </c>
      <c r="L70" s="213">
        <v>1</v>
      </c>
      <c r="M70" s="211">
        <f t="shared" si="11"/>
        <v>37000</v>
      </c>
      <c r="N70" s="186">
        <f t="shared" si="12"/>
        <v>3330</v>
      </c>
      <c r="O70" s="174">
        <v>3000</v>
      </c>
      <c r="P70" s="201">
        <f t="shared" si="13"/>
        <v>43330</v>
      </c>
      <c r="Q70" s="169"/>
      <c r="R70" s="42"/>
      <c r="S70" s="30"/>
      <c r="T70" s="30"/>
      <c r="U70" s="43"/>
    </row>
    <row r="71" spans="1:21" s="28" customFormat="1" ht="15.75">
      <c r="A71" s="173" t="s">
        <v>466</v>
      </c>
      <c r="B71" s="172" t="s">
        <v>240</v>
      </c>
      <c r="C71" s="192" t="s">
        <v>34</v>
      </c>
      <c r="D71" s="192" t="s">
        <v>213</v>
      </c>
      <c r="E71" s="184" t="s">
        <v>410</v>
      </c>
      <c r="F71" s="208" t="s">
        <v>468</v>
      </c>
      <c r="G71" s="184" t="s">
        <v>93</v>
      </c>
      <c r="H71" s="184" t="s">
        <v>177</v>
      </c>
      <c r="I71" s="184" t="s">
        <v>286</v>
      </c>
      <c r="J71" s="184" t="s">
        <v>411</v>
      </c>
      <c r="K71" s="212">
        <v>200000</v>
      </c>
      <c r="L71" s="213">
        <v>1</v>
      </c>
      <c r="M71" s="211">
        <f t="shared" si="11"/>
        <v>200000</v>
      </c>
      <c r="N71" s="186">
        <f t="shared" si="12"/>
        <v>18000</v>
      </c>
      <c r="O71" s="174">
        <v>10000</v>
      </c>
      <c r="P71" s="201">
        <f t="shared" si="13"/>
        <v>228000</v>
      </c>
      <c r="Q71" s="169"/>
      <c r="R71" s="42"/>
      <c r="S71" s="30"/>
      <c r="T71" s="30"/>
      <c r="U71" s="43"/>
    </row>
    <row r="72" spans="1:21" s="28" customFormat="1" ht="15.75">
      <c r="A72" s="173" t="s">
        <v>466</v>
      </c>
      <c r="B72" s="172" t="s">
        <v>240</v>
      </c>
      <c r="C72" s="192" t="s">
        <v>34</v>
      </c>
      <c r="D72" s="192" t="s">
        <v>213</v>
      </c>
      <c r="E72" s="184" t="s">
        <v>412</v>
      </c>
      <c r="F72" s="208" t="s">
        <v>468</v>
      </c>
      <c r="G72" s="184" t="s">
        <v>93</v>
      </c>
      <c r="H72" s="184" t="s">
        <v>177</v>
      </c>
      <c r="I72" s="184" t="s">
        <v>286</v>
      </c>
      <c r="J72" s="184" t="s">
        <v>405</v>
      </c>
      <c r="K72" s="212">
        <v>175000</v>
      </c>
      <c r="L72" s="213">
        <v>1</v>
      </c>
      <c r="M72" s="211">
        <f t="shared" si="11"/>
        <v>175000</v>
      </c>
      <c r="N72" s="186">
        <f t="shared" si="12"/>
        <v>15750</v>
      </c>
      <c r="O72" s="174">
        <v>1500</v>
      </c>
      <c r="P72" s="201">
        <f t="shared" si="13"/>
        <v>192250</v>
      </c>
      <c r="Q72" s="169"/>
      <c r="R72" s="42"/>
      <c r="S72" s="30"/>
      <c r="T72" s="30"/>
      <c r="U72" s="43"/>
    </row>
    <row r="73" spans="1:21" s="28" customFormat="1" ht="15.75">
      <c r="A73" s="173" t="s">
        <v>466</v>
      </c>
      <c r="B73" s="172" t="s">
        <v>240</v>
      </c>
      <c r="C73" s="192" t="s">
        <v>34</v>
      </c>
      <c r="D73" s="192" t="s">
        <v>213</v>
      </c>
      <c r="E73" s="184" t="s">
        <v>403</v>
      </c>
      <c r="F73" s="208" t="s">
        <v>468</v>
      </c>
      <c r="G73" s="184" t="s">
        <v>93</v>
      </c>
      <c r="H73" s="184" t="s">
        <v>177</v>
      </c>
      <c r="I73" s="184" t="s">
        <v>286</v>
      </c>
      <c r="J73" s="184" t="s">
        <v>405</v>
      </c>
      <c r="K73" s="212">
        <v>300000</v>
      </c>
      <c r="L73" s="213">
        <v>1</v>
      </c>
      <c r="M73" s="211">
        <f t="shared" si="11"/>
        <v>300000</v>
      </c>
      <c r="N73" s="186">
        <f t="shared" si="12"/>
        <v>27000</v>
      </c>
      <c r="O73" s="174">
        <v>5000</v>
      </c>
      <c r="P73" s="201">
        <f t="shared" si="13"/>
        <v>332000</v>
      </c>
      <c r="Q73" s="169"/>
      <c r="R73" s="42"/>
      <c r="S73" s="30"/>
      <c r="T73" s="30"/>
      <c r="U73" s="43"/>
    </row>
    <row r="74" spans="1:21" s="11" customFormat="1" ht="20.25" customHeight="1">
      <c r="A74" s="172"/>
      <c r="B74" s="172"/>
      <c r="C74" s="232"/>
      <c r="D74" s="232"/>
      <c r="E74" s="172"/>
      <c r="F74" s="172"/>
      <c r="G74" s="173"/>
      <c r="H74" s="173"/>
      <c r="I74" s="173"/>
      <c r="J74" s="172"/>
      <c r="K74" s="174"/>
      <c r="L74" s="183"/>
      <c r="M74" s="211"/>
      <c r="N74" s="186"/>
      <c r="O74" s="174"/>
      <c r="P74" s="201"/>
      <c r="Q74" s="170"/>
      <c r="R74" s="170"/>
      <c r="S74" s="170"/>
      <c r="T74" s="170"/>
      <c r="U74" s="171"/>
    </row>
    <row r="75" spans="1:21" s="11" customFormat="1" ht="20.25" customHeight="1">
      <c r="A75" s="172" t="s">
        <v>349</v>
      </c>
      <c r="B75" s="172" t="s">
        <v>240</v>
      </c>
      <c r="C75" s="192" t="s">
        <v>34</v>
      </c>
      <c r="D75" s="192" t="s">
        <v>213</v>
      </c>
      <c r="E75" s="172" t="s">
        <v>471</v>
      </c>
      <c r="F75" s="172" t="s">
        <v>472</v>
      </c>
      <c r="G75" s="173" t="s">
        <v>93</v>
      </c>
      <c r="H75" s="173" t="s">
        <v>40</v>
      </c>
      <c r="I75" s="173" t="s">
        <v>32</v>
      </c>
      <c r="J75" s="173" t="s">
        <v>473</v>
      </c>
      <c r="K75" s="178">
        <v>70000000</v>
      </c>
      <c r="L75" s="172">
        <v>1</v>
      </c>
      <c r="M75" s="211">
        <f>SUM(K75*L75)</f>
        <v>70000000</v>
      </c>
      <c r="N75" s="186">
        <f>SUM(M75*0.09)</f>
        <v>6300000</v>
      </c>
      <c r="O75" s="174">
        <v>5000</v>
      </c>
      <c r="P75" s="201">
        <f>SUM(M75:O75)</f>
        <v>76305000</v>
      </c>
      <c r="Q75" s="170"/>
      <c r="R75" s="170"/>
      <c r="S75" s="170"/>
      <c r="T75" s="170"/>
      <c r="U75" s="171"/>
    </row>
    <row r="76" spans="1:21" s="11" customFormat="1" ht="20.25" customHeight="1">
      <c r="A76" s="172" t="s">
        <v>349</v>
      </c>
      <c r="B76" s="172" t="s">
        <v>240</v>
      </c>
      <c r="C76" s="192" t="s">
        <v>34</v>
      </c>
      <c r="D76" s="192" t="s">
        <v>199</v>
      </c>
      <c r="E76" s="172" t="s">
        <v>474</v>
      </c>
      <c r="F76" s="172" t="s">
        <v>475</v>
      </c>
      <c r="G76" s="173" t="s">
        <v>93</v>
      </c>
      <c r="H76" s="173" t="s">
        <v>40</v>
      </c>
      <c r="I76" s="173" t="s">
        <v>32</v>
      </c>
      <c r="J76" s="173" t="s">
        <v>473</v>
      </c>
      <c r="K76" s="178">
        <v>500000</v>
      </c>
      <c r="L76" s="172">
        <v>2</v>
      </c>
      <c r="M76" s="211">
        <f>SUM(K76*L76)</f>
        <v>1000000</v>
      </c>
      <c r="N76" s="186">
        <f>SUM(M76*0.09)</f>
        <v>90000</v>
      </c>
      <c r="O76" s="174">
        <v>5000</v>
      </c>
      <c r="P76" s="201">
        <f>SUM(M76:O76)</f>
        <v>1095000</v>
      </c>
      <c r="Q76" s="170"/>
      <c r="R76" s="170"/>
      <c r="S76" s="170"/>
      <c r="T76" s="170"/>
      <c r="U76" s="171"/>
    </row>
    <row r="77" spans="1:21" s="11" customFormat="1" ht="20.25" customHeight="1">
      <c r="A77" s="172"/>
      <c r="B77" s="172"/>
      <c r="C77" s="232"/>
      <c r="D77" s="232"/>
      <c r="E77" s="172"/>
      <c r="F77" s="172"/>
      <c r="G77" s="173"/>
      <c r="H77" s="173"/>
      <c r="I77" s="173"/>
      <c r="J77" s="172"/>
      <c r="K77" s="174"/>
      <c r="L77" s="183"/>
      <c r="M77" s="201"/>
      <c r="N77" s="201"/>
      <c r="O77" s="201"/>
      <c r="P77" s="201"/>
      <c r="Q77" s="170"/>
      <c r="R77" s="170"/>
      <c r="S77" s="170"/>
      <c r="T77" s="170"/>
      <c r="U77" s="171"/>
    </row>
    <row r="78" spans="1:21" s="80" customFormat="1" ht="27.75" customHeight="1">
      <c r="A78" s="173"/>
      <c r="B78" s="272" t="s">
        <v>169</v>
      </c>
      <c r="C78" s="272"/>
      <c r="D78" s="272"/>
      <c r="E78" s="272"/>
      <c r="F78" s="272"/>
      <c r="G78" s="272"/>
      <c r="H78" s="272"/>
      <c r="I78" s="272"/>
      <c r="J78" s="272"/>
      <c r="K78" s="272"/>
      <c r="L78" s="272"/>
      <c r="M78" s="272"/>
      <c r="N78" s="272"/>
      <c r="O78" s="272"/>
      <c r="P78" s="236">
        <f>SUM(P7:P77)</f>
        <v>174618178.56</v>
      </c>
      <c r="Q78" s="77"/>
      <c r="R78" s="78"/>
      <c r="S78" s="78"/>
      <c r="T78" s="78"/>
      <c r="U78" s="79"/>
    </row>
    <row r="79" spans="1:16" ht="15.75">
      <c r="A79" s="194"/>
      <c r="B79" s="194"/>
      <c r="C79" s="194"/>
      <c r="D79" s="194"/>
      <c r="E79" s="194"/>
      <c r="F79" s="194"/>
      <c r="G79" s="194"/>
      <c r="H79" s="194"/>
      <c r="I79" s="194"/>
      <c r="J79" s="194"/>
      <c r="K79" s="194"/>
      <c r="L79" s="194"/>
      <c r="M79" s="194"/>
      <c r="N79" s="237" t="s">
        <v>4</v>
      </c>
      <c r="O79" s="194"/>
      <c r="P79" s="194"/>
    </row>
    <row r="80" spans="1:16" ht="15.75">
      <c r="A80" s="238"/>
      <c r="B80" s="239"/>
      <c r="C80" s="238"/>
      <c r="D80" s="238"/>
      <c r="E80" s="238"/>
      <c r="F80" s="238"/>
      <c r="G80" s="238"/>
      <c r="H80" s="238"/>
      <c r="I80" s="238"/>
      <c r="J80" s="238"/>
      <c r="K80" s="238"/>
      <c r="L80" s="238"/>
      <c r="M80" s="238"/>
      <c r="N80" s="238"/>
      <c r="O80" s="238"/>
      <c r="P80" s="238"/>
    </row>
    <row r="81" spans="1:16" ht="15.75">
      <c r="A81" s="238"/>
      <c r="B81" s="239"/>
      <c r="C81" s="238"/>
      <c r="D81" s="238"/>
      <c r="E81" s="238"/>
      <c r="F81" s="238"/>
      <c r="G81" s="238"/>
      <c r="H81" s="238"/>
      <c r="I81" s="238"/>
      <c r="J81" s="238"/>
      <c r="K81" s="238"/>
      <c r="L81" s="238"/>
      <c r="M81" s="238"/>
      <c r="N81" s="238"/>
      <c r="O81" s="238"/>
      <c r="P81" s="238"/>
    </row>
    <row r="82" spans="1:16" ht="15.75">
      <c r="A82" s="238"/>
      <c r="B82" s="239"/>
      <c r="C82" s="238"/>
      <c r="D82" s="238"/>
      <c r="E82" s="238"/>
      <c r="F82" s="238"/>
      <c r="G82" s="238"/>
      <c r="H82" s="238"/>
      <c r="I82" s="238"/>
      <c r="J82" s="238"/>
      <c r="K82" s="238"/>
      <c r="L82" s="238"/>
      <c r="M82" s="238"/>
      <c r="N82" s="238"/>
      <c r="O82" s="238"/>
      <c r="P82" s="238"/>
    </row>
  </sheetData>
  <sheetProtection/>
  <mergeCells count="7">
    <mergeCell ref="B78:O78"/>
    <mergeCell ref="C2:N2"/>
    <mergeCell ref="C1:N1"/>
    <mergeCell ref="C3:R3"/>
    <mergeCell ref="C4:R4"/>
    <mergeCell ref="B5:P5"/>
    <mergeCell ref="Q5:U5"/>
  </mergeCells>
  <dataValidations count="1">
    <dataValidation allowBlank="1" showInputMessage="1" showErrorMessage="1" promptTitle="Enter Justification" sqref="F7 F55:F56 F49 F11:F16 F20:F30 F32:F37 F39 F44 F68:F73 F75"/>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2020-02-11T23:29:24Z</dcterms:modified>
  <cp:category/>
  <cp:version/>
  <cp:contentType/>
  <cp:contentStatus/>
</cp:coreProperties>
</file>